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930" windowHeight="7020"/>
  </bookViews>
  <sheets>
    <sheet name="Sheet1" sheetId="1" r:id="rId1"/>
  </sheets>
  <definedNames>
    <definedName name="_xlnm._FilterDatabase" localSheetId="0" hidden="1">Sheet1!$A$1:$O$55</definedName>
  </definedName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C6DE434A2B7546F086646BF547B197F3" descr="行政许可"/>
        <xdr:cNvPicPr/>
      </xdr:nvPicPr>
      <xdr:blipFill>
        <a:blip r:embed="rId1"/>
        <a:stretch>
          <a:fillRect/>
        </a:stretch>
      </xdr:blipFill>
      <xdr:spPr>
        <a:xfrm>
          <a:off x="0" y="0"/>
          <a:ext cx="7110095" cy="10058400"/>
        </a:xfrm>
        <a:prstGeom prst="rect">
          <a:avLst/>
        </a:prstGeom>
      </xdr:spPr>
    </xdr:pic>
  </etc:cellImage>
  <etc:cellImage>
    <xdr:pic>
      <xdr:nvPicPr>
        <xdr:cNvPr id="3" name="ID_2A27763C27F84F589CF9F1E5F50B0F1B" descr="行政许可"/>
        <xdr:cNvPicPr/>
      </xdr:nvPicPr>
      <xdr:blipFill>
        <a:blip r:embed="rId1"/>
        <a:stretch>
          <a:fillRect/>
        </a:stretch>
      </xdr:blipFill>
      <xdr:spPr>
        <a:xfrm>
          <a:off x="0" y="0"/>
          <a:ext cx="7110095" cy="10058400"/>
        </a:xfrm>
        <a:prstGeom prst="rect">
          <a:avLst/>
        </a:prstGeom>
      </xdr:spPr>
    </xdr:pic>
  </etc:cellImage>
  <etc:cellImage>
    <xdr:pic>
      <xdr:nvPicPr>
        <xdr:cNvPr id="4" name="ID_45A9A4AE326D4A54BA7DC498FB26E8E4" descr="行政许可"/>
        <xdr:cNvPicPr/>
      </xdr:nvPicPr>
      <xdr:blipFill>
        <a:blip r:embed="rId1"/>
        <a:stretch>
          <a:fillRect/>
        </a:stretch>
      </xdr:blipFill>
      <xdr:spPr>
        <a:xfrm>
          <a:off x="0" y="0"/>
          <a:ext cx="7110095" cy="10058400"/>
        </a:xfrm>
        <a:prstGeom prst="rect">
          <a:avLst/>
        </a:prstGeom>
      </xdr:spPr>
    </xdr:pic>
  </etc:cellImage>
  <etc:cellImage>
    <xdr:pic>
      <xdr:nvPicPr>
        <xdr:cNvPr id="5" name="ID_39B8C452F6644761A2DD52D8208BBCBB" descr="行政许可"/>
        <xdr:cNvPicPr/>
      </xdr:nvPicPr>
      <xdr:blipFill>
        <a:blip r:embed="rId1"/>
        <a:stretch>
          <a:fillRect/>
        </a:stretch>
      </xdr:blipFill>
      <xdr:spPr>
        <a:xfrm>
          <a:off x="0" y="0"/>
          <a:ext cx="7110095" cy="10058400"/>
        </a:xfrm>
        <a:prstGeom prst="rect">
          <a:avLst/>
        </a:prstGeom>
      </xdr:spPr>
    </xdr:pic>
  </etc:cellImage>
  <etc:cellImage>
    <xdr:pic>
      <xdr:nvPicPr>
        <xdr:cNvPr id="6" name="ID_9B0F39F3DDBB4B8CAACC0BAB7499AC4F" descr="行政许可"/>
        <xdr:cNvPicPr/>
      </xdr:nvPicPr>
      <xdr:blipFill>
        <a:blip r:embed="rId1"/>
        <a:stretch>
          <a:fillRect/>
        </a:stretch>
      </xdr:blipFill>
      <xdr:spPr>
        <a:xfrm>
          <a:off x="0" y="0"/>
          <a:ext cx="7110095" cy="10058400"/>
        </a:xfrm>
        <a:prstGeom prst="rect">
          <a:avLst/>
        </a:prstGeom>
      </xdr:spPr>
    </xdr:pic>
  </etc:cellImage>
  <etc:cellImage>
    <xdr:pic>
      <xdr:nvPicPr>
        <xdr:cNvPr id="7" name="ID_2FABADB57D114F0CA30F4544DEFFA142" descr="行政许可"/>
        <xdr:cNvPicPr/>
      </xdr:nvPicPr>
      <xdr:blipFill>
        <a:blip r:embed="rId1"/>
        <a:stretch>
          <a:fillRect/>
        </a:stretch>
      </xdr:blipFill>
      <xdr:spPr>
        <a:xfrm>
          <a:off x="0" y="0"/>
          <a:ext cx="7110095" cy="10058400"/>
        </a:xfrm>
        <a:prstGeom prst="rect">
          <a:avLst/>
        </a:prstGeom>
      </xdr:spPr>
    </xdr:pic>
  </etc:cellImage>
  <etc:cellImage>
    <xdr:pic>
      <xdr:nvPicPr>
        <xdr:cNvPr id="8" name="ID_E2127800D6E44F09AF9713F92ABA0227" descr="行政许可"/>
        <xdr:cNvPicPr/>
      </xdr:nvPicPr>
      <xdr:blipFill>
        <a:blip r:embed="rId1"/>
        <a:stretch>
          <a:fillRect/>
        </a:stretch>
      </xdr:blipFill>
      <xdr:spPr>
        <a:xfrm>
          <a:off x="0" y="0"/>
          <a:ext cx="7110095" cy="10058400"/>
        </a:xfrm>
        <a:prstGeom prst="rect">
          <a:avLst/>
        </a:prstGeom>
      </xdr:spPr>
    </xdr:pic>
  </etc:cellImage>
  <etc:cellImage>
    <xdr:pic>
      <xdr:nvPicPr>
        <xdr:cNvPr id="9" name="ID_A0B52997798B44848AD1164FB078A4A1" descr="行政许可"/>
        <xdr:cNvPicPr/>
      </xdr:nvPicPr>
      <xdr:blipFill>
        <a:blip r:embed="rId1"/>
        <a:stretch>
          <a:fillRect/>
        </a:stretch>
      </xdr:blipFill>
      <xdr:spPr>
        <a:xfrm>
          <a:off x="0" y="0"/>
          <a:ext cx="7110095" cy="10058400"/>
        </a:xfrm>
        <a:prstGeom prst="rect">
          <a:avLst/>
        </a:prstGeom>
      </xdr:spPr>
    </xdr:pic>
  </etc:cellImage>
  <etc:cellImage>
    <xdr:pic>
      <xdr:nvPicPr>
        <xdr:cNvPr id="10" name="ID_E85020970254411B85B087B672E647C4" descr="行政许可"/>
        <xdr:cNvPicPr/>
      </xdr:nvPicPr>
      <xdr:blipFill>
        <a:blip r:embed="rId1"/>
        <a:stretch>
          <a:fillRect/>
        </a:stretch>
      </xdr:blipFill>
      <xdr:spPr>
        <a:xfrm>
          <a:off x="0" y="0"/>
          <a:ext cx="7110095" cy="10058400"/>
        </a:xfrm>
        <a:prstGeom prst="rect">
          <a:avLst/>
        </a:prstGeom>
      </xdr:spPr>
    </xdr:pic>
  </etc:cellImage>
  <etc:cellImage>
    <xdr:pic>
      <xdr:nvPicPr>
        <xdr:cNvPr id="11" name="ID_4C089481FDD741E48F5965D164535C15" descr="行政许可"/>
        <xdr:cNvPicPr/>
      </xdr:nvPicPr>
      <xdr:blipFill>
        <a:blip r:embed="rId1"/>
        <a:stretch>
          <a:fillRect/>
        </a:stretch>
      </xdr:blipFill>
      <xdr:spPr>
        <a:xfrm>
          <a:off x="0" y="0"/>
          <a:ext cx="7110095" cy="10058400"/>
        </a:xfrm>
        <a:prstGeom prst="rect">
          <a:avLst/>
        </a:prstGeom>
      </xdr:spPr>
    </xdr:pic>
  </etc:cellImage>
  <etc:cellImage>
    <xdr:pic>
      <xdr:nvPicPr>
        <xdr:cNvPr id="12" name="ID_D363C5B0B90F46D0AF9D9BEEDE8B3179" descr="行政许可"/>
        <xdr:cNvPicPr/>
      </xdr:nvPicPr>
      <xdr:blipFill>
        <a:blip r:embed="rId1"/>
        <a:stretch>
          <a:fillRect/>
        </a:stretch>
      </xdr:blipFill>
      <xdr:spPr>
        <a:xfrm>
          <a:off x="0" y="0"/>
          <a:ext cx="7110095" cy="10058400"/>
        </a:xfrm>
        <a:prstGeom prst="rect">
          <a:avLst/>
        </a:prstGeom>
      </xdr:spPr>
    </xdr:pic>
  </etc:cellImage>
  <etc:cellImage>
    <xdr:pic>
      <xdr:nvPicPr>
        <xdr:cNvPr id="13" name="ID_45CE83FA5CF648F994810DF7912A4FE1" descr="行政许可"/>
        <xdr:cNvPicPr/>
      </xdr:nvPicPr>
      <xdr:blipFill>
        <a:blip r:embed="rId1"/>
        <a:stretch>
          <a:fillRect/>
        </a:stretch>
      </xdr:blipFill>
      <xdr:spPr>
        <a:xfrm>
          <a:off x="0" y="0"/>
          <a:ext cx="7110095" cy="10058400"/>
        </a:xfrm>
        <a:prstGeom prst="rect">
          <a:avLst/>
        </a:prstGeom>
      </xdr:spPr>
    </xdr:pic>
  </etc:cellImage>
  <etc:cellImage>
    <xdr:pic>
      <xdr:nvPicPr>
        <xdr:cNvPr id="14" name="ID_EE109449E2554E76928D349811F3CD94" descr="行政许可"/>
        <xdr:cNvPicPr/>
      </xdr:nvPicPr>
      <xdr:blipFill>
        <a:blip r:embed="rId1"/>
        <a:stretch>
          <a:fillRect/>
        </a:stretch>
      </xdr:blipFill>
      <xdr:spPr>
        <a:xfrm>
          <a:off x="0" y="0"/>
          <a:ext cx="7110095" cy="10058400"/>
        </a:xfrm>
        <a:prstGeom prst="rect">
          <a:avLst/>
        </a:prstGeom>
      </xdr:spPr>
    </xdr:pic>
  </etc:cellImage>
  <etc:cellImage>
    <xdr:pic>
      <xdr:nvPicPr>
        <xdr:cNvPr id="15" name="ID_C9729AFEEFB64ADDA52FB4506325628E" descr="行政许可"/>
        <xdr:cNvPicPr/>
      </xdr:nvPicPr>
      <xdr:blipFill>
        <a:blip r:embed="rId1"/>
        <a:stretch>
          <a:fillRect/>
        </a:stretch>
      </xdr:blipFill>
      <xdr:spPr>
        <a:xfrm>
          <a:off x="0" y="0"/>
          <a:ext cx="7110095" cy="10058400"/>
        </a:xfrm>
        <a:prstGeom prst="rect">
          <a:avLst/>
        </a:prstGeom>
      </xdr:spPr>
    </xdr:pic>
  </etc:cellImage>
  <etc:cellImage>
    <xdr:pic>
      <xdr:nvPicPr>
        <xdr:cNvPr id="16" name="ID_C96BE11BD6B548F9B7D3FF78804E1A8F" descr="行政许可"/>
        <xdr:cNvPicPr/>
      </xdr:nvPicPr>
      <xdr:blipFill>
        <a:blip r:embed="rId1"/>
        <a:stretch>
          <a:fillRect/>
        </a:stretch>
      </xdr:blipFill>
      <xdr:spPr>
        <a:xfrm>
          <a:off x="0" y="0"/>
          <a:ext cx="7110095" cy="10058400"/>
        </a:xfrm>
        <a:prstGeom prst="rect">
          <a:avLst/>
        </a:prstGeom>
      </xdr:spPr>
    </xdr:pic>
  </etc:cellImage>
  <etc:cellImage>
    <xdr:pic>
      <xdr:nvPicPr>
        <xdr:cNvPr id="17" name="ID_88D6482778EE4D4A934A0BB5DECBC6B9" descr="行政许可"/>
        <xdr:cNvPicPr/>
      </xdr:nvPicPr>
      <xdr:blipFill>
        <a:blip r:embed="rId1"/>
        <a:stretch>
          <a:fillRect/>
        </a:stretch>
      </xdr:blipFill>
      <xdr:spPr>
        <a:xfrm>
          <a:off x="0" y="0"/>
          <a:ext cx="7110095" cy="10058400"/>
        </a:xfrm>
        <a:prstGeom prst="rect">
          <a:avLst/>
        </a:prstGeom>
      </xdr:spPr>
    </xdr:pic>
  </etc:cellImage>
  <etc:cellImage>
    <xdr:pic>
      <xdr:nvPicPr>
        <xdr:cNvPr id="18" name="ID_133154E69E6D43CE82D75653E0B59D60" descr="行政确认"/>
        <xdr:cNvPicPr/>
      </xdr:nvPicPr>
      <xdr:blipFill>
        <a:blip r:embed="rId2"/>
        <a:stretch>
          <a:fillRect/>
        </a:stretch>
      </xdr:blipFill>
      <xdr:spPr>
        <a:xfrm>
          <a:off x="0" y="0"/>
          <a:ext cx="7110095" cy="10058400"/>
        </a:xfrm>
        <a:prstGeom prst="rect">
          <a:avLst/>
        </a:prstGeom>
      </xdr:spPr>
    </xdr:pic>
  </etc:cellImage>
  <etc:cellImage>
    <xdr:pic>
      <xdr:nvPicPr>
        <xdr:cNvPr id="19" name="ID_2DCC1CF2860C4E0AABE140F451B6CF08" descr="行政确认"/>
        <xdr:cNvPicPr/>
      </xdr:nvPicPr>
      <xdr:blipFill>
        <a:blip r:embed="rId2"/>
        <a:stretch>
          <a:fillRect/>
        </a:stretch>
      </xdr:blipFill>
      <xdr:spPr>
        <a:xfrm>
          <a:off x="0" y="0"/>
          <a:ext cx="7110095" cy="10058400"/>
        </a:xfrm>
        <a:prstGeom prst="rect">
          <a:avLst/>
        </a:prstGeom>
      </xdr:spPr>
    </xdr:pic>
  </etc:cellImage>
  <etc:cellImage>
    <xdr:pic>
      <xdr:nvPicPr>
        <xdr:cNvPr id="20" name="ID_05F375BBE5AA451DBC5A1A489E1DBBCC" descr="其他"/>
        <xdr:cNvPicPr/>
      </xdr:nvPicPr>
      <xdr:blipFill>
        <a:blip r:embed="rId3"/>
        <a:stretch>
          <a:fillRect/>
        </a:stretch>
      </xdr:blipFill>
      <xdr:spPr>
        <a:xfrm>
          <a:off x="0" y="0"/>
          <a:ext cx="7110095" cy="10058400"/>
        </a:xfrm>
        <a:prstGeom prst="rect">
          <a:avLst/>
        </a:prstGeom>
      </xdr:spPr>
    </xdr:pic>
  </etc:cellImage>
  <etc:cellImage>
    <xdr:pic>
      <xdr:nvPicPr>
        <xdr:cNvPr id="21" name="ID_09C8047F621A48AE93FE42FAA640D044" descr="其他"/>
        <xdr:cNvPicPr/>
      </xdr:nvPicPr>
      <xdr:blipFill>
        <a:blip r:embed="rId3"/>
        <a:stretch>
          <a:fillRect/>
        </a:stretch>
      </xdr:blipFill>
      <xdr:spPr>
        <a:xfrm>
          <a:off x="0" y="0"/>
          <a:ext cx="7110095" cy="10058400"/>
        </a:xfrm>
        <a:prstGeom prst="rect">
          <a:avLst/>
        </a:prstGeom>
      </xdr:spPr>
    </xdr:pic>
  </etc:cellImage>
  <etc:cellImage>
    <xdr:pic>
      <xdr:nvPicPr>
        <xdr:cNvPr id="22" name="ID_20913324F4FC4CA7ADDC4261BFC69151" descr="其他"/>
        <xdr:cNvPicPr/>
      </xdr:nvPicPr>
      <xdr:blipFill>
        <a:blip r:embed="rId3"/>
        <a:stretch>
          <a:fillRect/>
        </a:stretch>
      </xdr:blipFill>
      <xdr:spPr>
        <a:xfrm>
          <a:off x="0" y="0"/>
          <a:ext cx="7110095" cy="10058400"/>
        </a:xfrm>
        <a:prstGeom prst="rect">
          <a:avLst/>
        </a:prstGeom>
      </xdr:spPr>
    </xdr:pic>
  </etc:cellImage>
  <etc:cellImage>
    <xdr:pic>
      <xdr:nvPicPr>
        <xdr:cNvPr id="23" name="ID_1F7628F3C1624CED8EB82CED67E14A12" descr="其他"/>
        <xdr:cNvPicPr/>
      </xdr:nvPicPr>
      <xdr:blipFill>
        <a:blip r:embed="rId3"/>
        <a:stretch>
          <a:fillRect/>
        </a:stretch>
      </xdr:blipFill>
      <xdr:spPr>
        <a:xfrm>
          <a:off x="0" y="0"/>
          <a:ext cx="7110095" cy="10058400"/>
        </a:xfrm>
        <a:prstGeom prst="rect">
          <a:avLst/>
        </a:prstGeom>
      </xdr:spPr>
    </xdr:pic>
  </etc:cellImage>
  <etc:cellImage>
    <xdr:pic>
      <xdr:nvPicPr>
        <xdr:cNvPr id="24" name="ID_ABEB149E17C74DBCB30AA2E7BBA43F10" descr="其他"/>
        <xdr:cNvPicPr/>
      </xdr:nvPicPr>
      <xdr:blipFill>
        <a:blip r:embed="rId3"/>
        <a:stretch>
          <a:fillRect/>
        </a:stretch>
      </xdr:blipFill>
      <xdr:spPr>
        <a:xfrm>
          <a:off x="0" y="0"/>
          <a:ext cx="7110095" cy="10058400"/>
        </a:xfrm>
        <a:prstGeom prst="rect">
          <a:avLst/>
        </a:prstGeom>
      </xdr:spPr>
    </xdr:pic>
  </etc:cellImage>
  <etc:cellImage>
    <xdr:pic>
      <xdr:nvPicPr>
        <xdr:cNvPr id="25" name="ID_F575F281C14A4A19AE8B1A7DE8882022" descr="其他"/>
        <xdr:cNvPicPr/>
      </xdr:nvPicPr>
      <xdr:blipFill>
        <a:blip r:embed="rId3"/>
        <a:stretch>
          <a:fillRect/>
        </a:stretch>
      </xdr:blipFill>
      <xdr:spPr>
        <a:xfrm>
          <a:off x="0" y="0"/>
          <a:ext cx="7110095" cy="10058400"/>
        </a:xfrm>
        <a:prstGeom prst="rect">
          <a:avLst/>
        </a:prstGeom>
      </xdr:spPr>
    </xdr:pic>
  </etc:cellImage>
  <etc:cellImage>
    <xdr:pic>
      <xdr:nvPicPr>
        <xdr:cNvPr id="26" name="ID_52E78693EE87486291E28E53AC5EAC62" descr="其他"/>
        <xdr:cNvPicPr/>
      </xdr:nvPicPr>
      <xdr:blipFill>
        <a:blip r:embed="rId3"/>
        <a:stretch>
          <a:fillRect/>
        </a:stretch>
      </xdr:blipFill>
      <xdr:spPr>
        <a:xfrm>
          <a:off x="0" y="0"/>
          <a:ext cx="7110095" cy="10058400"/>
        </a:xfrm>
        <a:prstGeom prst="rect">
          <a:avLst/>
        </a:prstGeom>
      </xdr:spPr>
    </xdr:pic>
  </etc:cellImage>
  <etc:cellImage>
    <xdr:pic>
      <xdr:nvPicPr>
        <xdr:cNvPr id="27" name="ID_A4F90092BA274FEFBCABBC0361AA0FDF" descr="其他"/>
        <xdr:cNvPicPr/>
      </xdr:nvPicPr>
      <xdr:blipFill>
        <a:blip r:embed="rId3"/>
        <a:stretch>
          <a:fillRect/>
        </a:stretch>
      </xdr:blipFill>
      <xdr:spPr>
        <a:xfrm>
          <a:off x="0" y="0"/>
          <a:ext cx="7110095" cy="10058400"/>
        </a:xfrm>
        <a:prstGeom prst="rect">
          <a:avLst/>
        </a:prstGeom>
      </xdr:spPr>
    </xdr:pic>
  </etc:cellImage>
  <etc:cellImage>
    <xdr:pic>
      <xdr:nvPicPr>
        <xdr:cNvPr id="28" name="ID_E8F26E4FEC5341B78475C787E0DBC38F" descr="其他"/>
        <xdr:cNvPicPr/>
      </xdr:nvPicPr>
      <xdr:blipFill>
        <a:blip r:embed="rId3"/>
        <a:stretch>
          <a:fillRect/>
        </a:stretch>
      </xdr:blipFill>
      <xdr:spPr>
        <a:xfrm>
          <a:off x="0" y="0"/>
          <a:ext cx="7110095" cy="10058400"/>
        </a:xfrm>
        <a:prstGeom prst="rect">
          <a:avLst/>
        </a:prstGeom>
      </xdr:spPr>
    </xdr:pic>
  </etc:cellImage>
  <etc:cellImage>
    <xdr:pic>
      <xdr:nvPicPr>
        <xdr:cNvPr id="29" name="ID_75F369183D3348EFBE2F04E222C64B17" descr="其他"/>
        <xdr:cNvPicPr/>
      </xdr:nvPicPr>
      <xdr:blipFill>
        <a:blip r:embed="rId3"/>
        <a:stretch>
          <a:fillRect/>
        </a:stretch>
      </xdr:blipFill>
      <xdr:spPr>
        <a:xfrm>
          <a:off x="0" y="0"/>
          <a:ext cx="7110095" cy="10058400"/>
        </a:xfrm>
        <a:prstGeom prst="rect">
          <a:avLst/>
        </a:prstGeom>
      </xdr:spPr>
    </xdr:pic>
  </etc:cellImage>
  <etc:cellImage>
    <xdr:pic>
      <xdr:nvPicPr>
        <xdr:cNvPr id="30" name="ID_E53C19F3ADC944E0BBB0CB579A2D872B" descr="其他"/>
        <xdr:cNvPicPr/>
      </xdr:nvPicPr>
      <xdr:blipFill>
        <a:blip r:embed="rId3"/>
        <a:stretch>
          <a:fillRect/>
        </a:stretch>
      </xdr:blipFill>
      <xdr:spPr>
        <a:xfrm>
          <a:off x="0" y="0"/>
          <a:ext cx="7110095" cy="10058400"/>
        </a:xfrm>
        <a:prstGeom prst="rect">
          <a:avLst/>
        </a:prstGeom>
      </xdr:spPr>
    </xdr:pic>
  </etc:cellImage>
  <etc:cellImage>
    <xdr:pic>
      <xdr:nvPicPr>
        <xdr:cNvPr id="31" name="ID_60D92CB22F45442A858FE3FFF0FD37E9" descr="其他"/>
        <xdr:cNvPicPr/>
      </xdr:nvPicPr>
      <xdr:blipFill>
        <a:blip r:embed="rId3"/>
        <a:stretch>
          <a:fillRect/>
        </a:stretch>
      </xdr:blipFill>
      <xdr:spPr>
        <a:xfrm>
          <a:off x="0" y="0"/>
          <a:ext cx="7110095" cy="10058400"/>
        </a:xfrm>
        <a:prstGeom prst="rect">
          <a:avLst/>
        </a:prstGeom>
      </xdr:spPr>
    </xdr:pic>
  </etc:cellImage>
  <etc:cellImage>
    <xdr:pic>
      <xdr:nvPicPr>
        <xdr:cNvPr id="32" name="ID_E66C9C5E7C7C433FA51681EB0F5C059A" descr="其他"/>
        <xdr:cNvPicPr/>
      </xdr:nvPicPr>
      <xdr:blipFill>
        <a:blip r:embed="rId3"/>
        <a:stretch>
          <a:fillRect/>
        </a:stretch>
      </xdr:blipFill>
      <xdr:spPr>
        <a:xfrm>
          <a:off x="0" y="0"/>
          <a:ext cx="7110095" cy="10058400"/>
        </a:xfrm>
        <a:prstGeom prst="rect">
          <a:avLst/>
        </a:prstGeom>
      </xdr:spPr>
    </xdr:pic>
  </etc:cellImage>
  <etc:cellImage>
    <xdr:pic>
      <xdr:nvPicPr>
        <xdr:cNvPr id="33" name="ID_FE792DCE8B3D487DAD141785590A32B0" descr="其他"/>
        <xdr:cNvPicPr/>
      </xdr:nvPicPr>
      <xdr:blipFill>
        <a:blip r:embed="rId3"/>
        <a:stretch>
          <a:fillRect/>
        </a:stretch>
      </xdr:blipFill>
      <xdr:spPr>
        <a:xfrm>
          <a:off x="0" y="0"/>
          <a:ext cx="7110095" cy="10058400"/>
        </a:xfrm>
        <a:prstGeom prst="rect">
          <a:avLst/>
        </a:prstGeom>
      </xdr:spPr>
    </xdr:pic>
  </etc:cellImage>
  <etc:cellImage>
    <xdr:pic>
      <xdr:nvPicPr>
        <xdr:cNvPr id="34" name="ID_DA8042E55DFC40F78A69F37A5965F870" descr="其他"/>
        <xdr:cNvPicPr/>
      </xdr:nvPicPr>
      <xdr:blipFill>
        <a:blip r:embed="rId3"/>
        <a:stretch>
          <a:fillRect/>
        </a:stretch>
      </xdr:blipFill>
      <xdr:spPr>
        <a:xfrm>
          <a:off x="0" y="0"/>
          <a:ext cx="7110095" cy="10058400"/>
        </a:xfrm>
        <a:prstGeom prst="rect">
          <a:avLst/>
        </a:prstGeom>
      </xdr:spPr>
    </xdr:pic>
  </etc:cellImage>
  <etc:cellImage>
    <xdr:pic>
      <xdr:nvPicPr>
        <xdr:cNvPr id="35" name="ID_80C0B1F68F534C38AC6DEA8F115BBC4E" descr="其他"/>
        <xdr:cNvPicPr/>
      </xdr:nvPicPr>
      <xdr:blipFill>
        <a:blip r:embed="rId3"/>
        <a:stretch>
          <a:fillRect/>
        </a:stretch>
      </xdr:blipFill>
      <xdr:spPr>
        <a:xfrm>
          <a:off x="0" y="0"/>
          <a:ext cx="7110095" cy="10058400"/>
        </a:xfrm>
        <a:prstGeom prst="rect">
          <a:avLst/>
        </a:prstGeom>
      </xdr:spPr>
    </xdr:pic>
  </etc:cellImage>
  <etc:cellImage>
    <xdr:pic>
      <xdr:nvPicPr>
        <xdr:cNvPr id="36" name="ID_EE3F266D811449B7BBB03AB4090870C5" descr="其他"/>
        <xdr:cNvPicPr/>
      </xdr:nvPicPr>
      <xdr:blipFill>
        <a:blip r:embed="rId3"/>
        <a:stretch>
          <a:fillRect/>
        </a:stretch>
      </xdr:blipFill>
      <xdr:spPr>
        <a:xfrm>
          <a:off x="0" y="0"/>
          <a:ext cx="7110095" cy="10058400"/>
        </a:xfrm>
        <a:prstGeom prst="rect">
          <a:avLst/>
        </a:prstGeom>
      </xdr:spPr>
    </xdr:pic>
  </etc:cellImage>
  <etc:cellImage>
    <xdr:pic>
      <xdr:nvPicPr>
        <xdr:cNvPr id="37" name="ID_7B2DB52471024B159F3B5A6224AE6B5B" descr="其他"/>
        <xdr:cNvPicPr/>
      </xdr:nvPicPr>
      <xdr:blipFill>
        <a:blip r:embed="rId3"/>
        <a:stretch>
          <a:fillRect/>
        </a:stretch>
      </xdr:blipFill>
      <xdr:spPr>
        <a:xfrm>
          <a:off x="0" y="0"/>
          <a:ext cx="7110095" cy="10058400"/>
        </a:xfrm>
        <a:prstGeom prst="rect">
          <a:avLst/>
        </a:prstGeom>
      </xdr:spPr>
    </xdr:pic>
  </etc:cellImage>
  <etc:cellImage>
    <xdr:pic>
      <xdr:nvPicPr>
        <xdr:cNvPr id="38" name="ID_87FFF13B19914A53935BB280A26E2C00" descr="其他"/>
        <xdr:cNvPicPr/>
      </xdr:nvPicPr>
      <xdr:blipFill>
        <a:blip r:embed="rId3"/>
        <a:stretch>
          <a:fillRect/>
        </a:stretch>
      </xdr:blipFill>
      <xdr:spPr>
        <a:xfrm>
          <a:off x="0" y="0"/>
          <a:ext cx="7110095" cy="10058400"/>
        </a:xfrm>
        <a:prstGeom prst="rect">
          <a:avLst/>
        </a:prstGeom>
      </xdr:spPr>
    </xdr:pic>
  </etc:cellImage>
  <etc:cellImage>
    <xdr:pic>
      <xdr:nvPicPr>
        <xdr:cNvPr id="39" name="ID_939B848177B945CBA3D48234300C6466" descr="其他"/>
        <xdr:cNvPicPr/>
      </xdr:nvPicPr>
      <xdr:blipFill>
        <a:blip r:embed="rId3"/>
        <a:stretch>
          <a:fillRect/>
        </a:stretch>
      </xdr:blipFill>
      <xdr:spPr>
        <a:xfrm>
          <a:off x="0" y="0"/>
          <a:ext cx="7110095" cy="10058400"/>
        </a:xfrm>
        <a:prstGeom prst="rect">
          <a:avLst/>
        </a:prstGeom>
      </xdr:spPr>
    </xdr:pic>
  </etc:cellImage>
  <etc:cellImage>
    <xdr:pic>
      <xdr:nvPicPr>
        <xdr:cNvPr id="40" name="ID_24420C34A97D4C5C80C52F17B0AA3967" descr="其他"/>
        <xdr:cNvPicPr/>
      </xdr:nvPicPr>
      <xdr:blipFill>
        <a:blip r:embed="rId3"/>
        <a:stretch>
          <a:fillRect/>
        </a:stretch>
      </xdr:blipFill>
      <xdr:spPr>
        <a:xfrm>
          <a:off x="0" y="0"/>
          <a:ext cx="7110095" cy="10058400"/>
        </a:xfrm>
        <a:prstGeom prst="rect">
          <a:avLst/>
        </a:prstGeom>
      </xdr:spPr>
    </xdr:pic>
  </etc:cellImage>
  <etc:cellImage>
    <xdr:pic>
      <xdr:nvPicPr>
        <xdr:cNvPr id="41" name="ID_99A5AD7F8E224A88802B2A5DB3E22E1D" descr="其他"/>
        <xdr:cNvPicPr/>
      </xdr:nvPicPr>
      <xdr:blipFill>
        <a:blip r:embed="rId3"/>
        <a:stretch>
          <a:fillRect/>
        </a:stretch>
      </xdr:blipFill>
      <xdr:spPr>
        <a:xfrm>
          <a:off x="0" y="0"/>
          <a:ext cx="7110095" cy="10058400"/>
        </a:xfrm>
        <a:prstGeom prst="rect">
          <a:avLst/>
        </a:prstGeom>
      </xdr:spPr>
    </xdr:pic>
  </etc:cellImage>
  <etc:cellImage>
    <xdr:pic>
      <xdr:nvPicPr>
        <xdr:cNvPr id="42" name="ID_E0B55C949D3E4972B6C2707437BB765F" descr="其他"/>
        <xdr:cNvPicPr/>
      </xdr:nvPicPr>
      <xdr:blipFill>
        <a:blip r:embed="rId3"/>
        <a:stretch>
          <a:fillRect/>
        </a:stretch>
      </xdr:blipFill>
      <xdr:spPr>
        <a:xfrm>
          <a:off x="0" y="0"/>
          <a:ext cx="7110095" cy="10058400"/>
        </a:xfrm>
        <a:prstGeom prst="rect">
          <a:avLst/>
        </a:prstGeom>
      </xdr:spPr>
    </xdr:pic>
  </etc:cellImage>
  <etc:cellImage>
    <xdr:pic>
      <xdr:nvPicPr>
        <xdr:cNvPr id="43" name="ID_0563DEF406A9427E90750BB23EEEEE79" descr="其他"/>
        <xdr:cNvPicPr/>
      </xdr:nvPicPr>
      <xdr:blipFill>
        <a:blip r:embed="rId3"/>
        <a:stretch>
          <a:fillRect/>
        </a:stretch>
      </xdr:blipFill>
      <xdr:spPr>
        <a:xfrm>
          <a:off x="0" y="0"/>
          <a:ext cx="7110095" cy="10058400"/>
        </a:xfrm>
        <a:prstGeom prst="rect">
          <a:avLst/>
        </a:prstGeom>
      </xdr:spPr>
    </xdr:pic>
  </etc:cellImage>
  <etc:cellImage>
    <xdr:pic>
      <xdr:nvPicPr>
        <xdr:cNvPr id="44" name="ID_0F605FE70F564C46971DB7A2AE0F732E" descr="其他"/>
        <xdr:cNvPicPr/>
      </xdr:nvPicPr>
      <xdr:blipFill>
        <a:blip r:embed="rId3"/>
        <a:stretch>
          <a:fillRect/>
        </a:stretch>
      </xdr:blipFill>
      <xdr:spPr>
        <a:xfrm>
          <a:off x="0" y="0"/>
          <a:ext cx="7110095" cy="10058400"/>
        </a:xfrm>
        <a:prstGeom prst="rect">
          <a:avLst/>
        </a:prstGeom>
      </xdr:spPr>
    </xdr:pic>
  </etc:cellImage>
  <etc:cellImage>
    <xdr:pic>
      <xdr:nvPicPr>
        <xdr:cNvPr id="45" name="ID_42B808A2F40B4ACC95C459E0104DE1E6" descr="其他"/>
        <xdr:cNvPicPr/>
      </xdr:nvPicPr>
      <xdr:blipFill>
        <a:blip r:embed="rId3"/>
        <a:stretch>
          <a:fillRect/>
        </a:stretch>
      </xdr:blipFill>
      <xdr:spPr>
        <a:xfrm>
          <a:off x="0" y="0"/>
          <a:ext cx="7110095" cy="10058400"/>
        </a:xfrm>
        <a:prstGeom prst="rect">
          <a:avLst/>
        </a:prstGeom>
      </xdr:spPr>
    </xdr:pic>
  </etc:cellImage>
  <etc:cellImage>
    <xdr:pic>
      <xdr:nvPicPr>
        <xdr:cNvPr id="46" name="ID_1BEBCB76F01448CA883D20E463E76202" descr="其他"/>
        <xdr:cNvPicPr/>
      </xdr:nvPicPr>
      <xdr:blipFill>
        <a:blip r:embed="rId3"/>
        <a:stretch>
          <a:fillRect/>
        </a:stretch>
      </xdr:blipFill>
      <xdr:spPr>
        <a:xfrm>
          <a:off x="0" y="0"/>
          <a:ext cx="7110095" cy="10058400"/>
        </a:xfrm>
        <a:prstGeom prst="rect">
          <a:avLst/>
        </a:prstGeom>
      </xdr:spPr>
    </xdr:pic>
  </etc:cellImage>
  <etc:cellImage>
    <xdr:pic>
      <xdr:nvPicPr>
        <xdr:cNvPr id="47" name="ID_CA39DFBB2E154D09833883A63C53106B" descr="其他"/>
        <xdr:cNvPicPr/>
      </xdr:nvPicPr>
      <xdr:blipFill>
        <a:blip r:embed="rId3"/>
        <a:stretch>
          <a:fillRect/>
        </a:stretch>
      </xdr:blipFill>
      <xdr:spPr>
        <a:xfrm>
          <a:off x="0" y="0"/>
          <a:ext cx="7110095" cy="10058400"/>
        </a:xfrm>
        <a:prstGeom prst="rect">
          <a:avLst/>
        </a:prstGeom>
      </xdr:spPr>
    </xdr:pic>
  </etc:cellImage>
  <etc:cellImage>
    <xdr:pic>
      <xdr:nvPicPr>
        <xdr:cNvPr id="48" name="ID_C4C20A432621487FA049AAD83D7468C7" descr="其他"/>
        <xdr:cNvPicPr/>
      </xdr:nvPicPr>
      <xdr:blipFill>
        <a:blip r:embed="rId3"/>
        <a:stretch>
          <a:fillRect/>
        </a:stretch>
      </xdr:blipFill>
      <xdr:spPr>
        <a:xfrm>
          <a:off x="0" y="0"/>
          <a:ext cx="7110095" cy="10058400"/>
        </a:xfrm>
        <a:prstGeom prst="rect">
          <a:avLst/>
        </a:prstGeom>
      </xdr:spPr>
    </xdr:pic>
  </etc:cellImage>
  <etc:cellImage>
    <xdr:pic>
      <xdr:nvPicPr>
        <xdr:cNvPr id="49" name="ID_2812A1B90D30490E97A8CC498E88B622" descr="其他"/>
        <xdr:cNvPicPr/>
      </xdr:nvPicPr>
      <xdr:blipFill>
        <a:blip r:embed="rId3"/>
        <a:stretch>
          <a:fillRect/>
        </a:stretch>
      </xdr:blipFill>
      <xdr:spPr>
        <a:xfrm>
          <a:off x="0" y="0"/>
          <a:ext cx="7110095" cy="10058400"/>
        </a:xfrm>
        <a:prstGeom prst="rect">
          <a:avLst/>
        </a:prstGeom>
      </xdr:spPr>
    </xdr:pic>
  </etc:cellImage>
  <etc:cellImage>
    <xdr:pic>
      <xdr:nvPicPr>
        <xdr:cNvPr id="50" name="ID_69F972CA465A491097ECA25BE82C442B" descr="其他"/>
        <xdr:cNvPicPr/>
      </xdr:nvPicPr>
      <xdr:blipFill>
        <a:blip r:embed="rId3"/>
        <a:stretch>
          <a:fillRect/>
        </a:stretch>
      </xdr:blipFill>
      <xdr:spPr>
        <a:xfrm>
          <a:off x="0" y="0"/>
          <a:ext cx="7110095" cy="10058400"/>
        </a:xfrm>
        <a:prstGeom prst="rect">
          <a:avLst/>
        </a:prstGeom>
      </xdr:spPr>
    </xdr:pic>
  </etc:cellImage>
  <etc:cellImage>
    <xdr:pic>
      <xdr:nvPicPr>
        <xdr:cNvPr id="51" name="ID_A086396AA7E9498CBD000FE251232E36" descr="其他"/>
        <xdr:cNvPicPr/>
      </xdr:nvPicPr>
      <xdr:blipFill>
        <a:blip r:embed="rId3"/>
        <a:stretch>
          <a:fillRect/>
        </a:stretch>
      </xdr:blipFill>
      <xdr:spPr>
        <a:xfrm>
          <a:off x="0" y="0"/>
          <a:ext cx="7110095" cy="10058400"/>
        </a:xfrm>
        <a:prstGeom prst="rect">
          <a:avLst/>
        </a:prstGeom>
      </xdr:spPr>
    </xdr:pic>
  </etc:cellImage>
  <etc:cellImage>
    <xdr:pic>
      <xdr:nvPicPr>
        <xdr:cNvPr id="52" name="ID_10AECA97B1454C4399751AAB0D74B6FA" descr="其他"/>
        <xdr:cNvPicPr/>
      </xdr:nvPicPr>
      <xdr:blipFill>
        <a:blip r:embed="rId3"/>
        <a:stretch>
          <a:fillRect/>
        </a:stretch>
      </xdr:blipFill>
      <xdr:spPr>
        <a:xfrm>
          <a:off x="0" y="0"/>
          <a:ext cx="7110095" cy="10058400"/>
        </a:xfrm>
        <a:prstGeom prst="rect">
          <a:avLst/>
        </a:prstGeom>
      </xdr:spPr>
    </xdr:pic>
  </etc:cellImage>
  <etc:cellImage>
    <xdr:pic>
      <xdr:nvPicPr>
        <xdr:cNvPr id="53" name="ID_F7F2103F6C5C423FBD6997D2C5DE8453" descr="行政许可"/>
        <xdr:cNvPicPr/>
      </xdr:nvPicPr>
      <xdr:blipFill>
        <a:blip r:embed="rId4"/>
        <a:stretch>
          <a:fillRect/>
        </a:stretch>
      </xdr:blipFill>
      <xdr:spPr>
        <a:xfrm>
          <a:off x="0" y="0"/>
          <a:ext cx="7110095" cy="10058400"/>
        </a:xfrm>
        <a:prstGeom prst="rect">
          <a:avLst/>
        </a:prstGeom>
      </xdr:spPr>
    </xdr:pic>
  </etc:cellImage>
  <etc:cellImage>
    <xdr:pic>
      <xdr:nvPicPr>
        <xdr:cNvPr id="54" name="ID_770379354E1B443CB5DFBEF220E1C9DF" descr="行政许可"/>
        <xdr:cNvPicPr/>
      </xdr:nvPicPr>
      <xdr:blipFill>
        <a:blip r:embed="rId4"/>
        <a:stretch>
          <a:fillRect/>
        </a:stretch>
      </xdr:blipFill>
      <xdr:spPr>
        <a:xfrm>
          <a:off x="0" y="0"/>
          <a:ext cx="7110095" cy="10058400"/>
        </a:xfrm>
        <a:prstGeom prst="rect">
          <a:avLst/>
        </a:prstGeom>
      </xdr:spPr>
    </xdr:pic>
  </etc:cellImage>
  <etc:cellImage>
    <xdr:pic>
      <xdr:nvPicPr>
        <xdr:cNvPr id="55" name="ID_2DEC9311E46E446EADE2190A58461D36" descr="行政许可"/>
        <xdr:cNvPicPr/>
      </xdr:nvPicPr>
      <xdr:blipFill>
        <a:blip r:embed="rId4"/>
        <a:stretch>
          <a:fillRect/>
        </a:stretch>
      </xdr:blipFill>
      <xdr:spPr>
        <a:xfrm>
          <a:off x="0" y="0"/>
          <a:ext cx="7110095" cy="10058400"/>
        </a:xfrm>
        <a:prstGeom prst="rect">
          <a:avLst/>
        </a:prstGeom>
      </xdr:spPr>
    </xdr:pic>
  </etc:cellImage>
  <etc:cellImage>
    <xdr:pic>
      <xdr:nvPicPr>
        <xdr:cNvPr id="56" name="ID_E76BF5307F7C4EE0B27D8AE7803C11F1" descr="行政许可"/>
        <xdr:cNvPicPr/>
      </xdr:nvPicPr>
      <xdr:blipFill>
        <a:blip r:embed="rId4"/>
        <a:stretch>
          <a:fillRect/>
        </a:stretch>
      </xdr:blipFill>
      <xdr:spPr>
        <a:xfrm>
          <a:off x="0" y="0"/>
          <a:ext cx="7110095" cy="10058400"/>
        </a:xfrm>
        <a:prstGeom prst="rect">
          <a:avLst/>
        </a:prstGeom>
      </xdr:spPr>
    </xdr:pic>
  </etc:cellImage>
  <etc:cellImage>
    <xdr:pic>
      <xdr:nvPicPr>
        <xdr:cNvPr id="57" name="ID_1E848FBCDD5B47C6B5C3BAD52FD00DB2" descr="行政许可"/>
        <xdr:cNvPicPr/>
      </xdr:nvPicPr>
      <xdr:blipFill>
        <a:blip r:embed="rId4"/>
        <a:stretch>
          <a:fillRect/>
        </a:stretch>
      </xdr:blipFill>
      <xdr:spPr>
        <a:xfrm>
          <a:off x="0" y="0"/>
          <a:ext cx="7110095" cy="10058400"/>
        </a:xfrm>
        <a:prstGeom prst="rect">
          <a:avLst/>
        </a:prstGeom>
      </xdr:spPr>
    </xdr:pic>
  </etc:cellImage>
  <etc:cellImage>
    <xdr:pic>
      <xdr:nvPicPr>
        <xdr:cNvPr id="58" name="ID_84CB70F7DAD942549CC69A510E422454" descr="行政许可"/>
        <xdr:cNvPicPr/>
      </xdr:nvPicPr>
      <xdr:blipFill>
        <a:blip r:embed="rId4"/>
        <a:stretch>
          <a:fillRect/>
        </a:stretch>
      </xdr:blipFill>
      <xdr:spPr>
        <a:xfrm>
          <a:off x="0" y="0"/>
          <a:ext cx="7110095" cy="10058400"/>
        </a:xfrm>
        <a:prstGeom prst="rect">
          <a:avLst/>
        </a:prstGeom>
      </xdr:spPr>
    </xdr:pic>
  </etc:cellImage>
  <etc:cellImage>
    <xdr:pic>
      <xdr:nvPicPr>
        <xdr:cNvPr id="59" name="ID_BC8EECCB3C404DA19A5D2B3890272324" descr="行政许可"/>
        <xdr:cNvPicPr/>
      </xdr:nvPicPr>
      <xdr:blipFill>
        <a:blip r:embed="rId4"/>
        <a:stretch>
          <a:fillRect/>
        </a:stretch>
      </xdr:blipFill>
      <xdr:spPr>
        <a:xfrm>
          <a:off x="0" y="0"/>
          <a:ext cx="7110095" cy="10058400"/>
        </a:xfrm>
        <a:prstGeom prst="rect">
          <a:avLst/>
        </a:prstGeom>
      </xdr:spPr>
    </xdr:pic>
  </etc:cellImage>
  <etc:cellImage>
    <xdr:pic>
      <xdr:nvPicPr>
        <xdr:cNvPr id="60" name="ID_A4D3FD785764407F80AF235FA4A7F689" descr="行政许可"/>
        <xdr:cNvPicPr/>
      </xdr:nvPicPr>
      <xdr:blipFill>
        <a:blip r:embed="rId4"/>
        <a:stretch>
          <a:fillRect/>
        </a:stretch>
      </xdr:blipFill>
      <xdr:spPr>
        <a:xfrm>
          <a:off x="0" y="0"/>
          <a:ext cx="7110095" cy="10058400"/>
        </a:xfrm>
        <a:prstGeom prst="rect">
          <a:avLst/>
        </a:prstGeom>
      </xdr:spPr>
    </xdr:pic>
  </etc:cellImage>
  <etc:cellImage>
    <xdr:pic>
      <xdr:nvPicPr>
        <xdr:cNvPr id="61" name="ID_D1A2175B356146B794D0FFE46809C3E4" descr="行政许可"/>
        <xdr:cNvPicPr/>
      </xdr:nvPicPr>
      <xdr:blipFill>
        <a:blip r:embed="rId4"/>
        <a:stretch>
          <a:fillRect/>
        </a:stretch>
      </xdr:blipFill>
      <xdr:spPr>
        <a:xfrm>
          <a:off x="0" y="0"/>
          <a:ext cx="7110095" cy="10058400"/>
        </a:xfrm>
        <a:prstGeom prst="rect">
          <a:avLst/>
        </a:prstGeom>
      </xdr:spPr>
    </xdr:pic>
  </etc:cellImage>
  <etc:cellImage>
    <xdr:pic>
      <xdr:nvPicPr>
        <xdr:cNvPr id="62" name="ID_BED4BF9718FE420F8439C8EA45DDD990" descr="行政许可"/>
        <xdr:cNvPicPr/>
      </xdr:nvPicPr>
      <xdr:blipFill>
        <a:blip r:embed="rId4"/>
        <a:stretch>
          <a:fillRect/>
        </a:stretch>
      </xdr:blipFill>
      <xdr:spPr>
        <a:xfrm>
          <a:off x="0" y="0"/>
          <a:ext cx="7110095" cy="10058400"/>
        </a:xfrm>
        <a:prstGeom prst="rect">
          <a:avLst/>
        </a:prstGeom>
      </xdr:spPr>
    </xdr:pic>
  </etc:cellImage>
  <etc:cellImage>
    <xdr:pic>
      <xdr:nvPicPr>
        <xdr:cNvPr id="63" name="ID_9BE55774C2CD432C87150FF6CCC63831" descr="行政许可"/>
        <xdr:cNvPicPr/>
      </xdr:nvPicPr>
      <xdr:blipFill>
        <a:blip r:embed="rId4"/>
        <a:stretch>
          <a:fillRect/>
        </a:stretch>
      </xdr:blipFill>
      <xdr:spPr>
        <a:xfrm>
          <a:off x="0" y="0"/>
          <a:ext cx="7110095" cy="10058400"/>
        </a:xfrm>
        <a:prstGeom prst="rect">
          <a:avLst/>
        </a:prstGeom>
      </xdr:spPr>
    </xdr:pic>
  </etc:cellImage>
  <etc:cellImage>
    <xdr:pic>
      <xdr:nvPicPr>
        <xdr:cNvPr id="64" name="ID_7D193879E4BE431D904AC30EF6683A1E" descr="行政许可"/>
        <xdr:cNvPicPr/>
      </xdr:nvPicPr>
      <xdr:blipFill>
        <a:blip r:embed="rId4"/>
        <a:stretch>
          <a:fillRect/>
        </a:stretch>
      </xdr:blipFill>
      <xdr:spPr>
        <a:xfrm>
          <a:off x="0" y="0"/>
          <a:ext cx="7110095" cy="10058400"/>
        </a:xfrm>
        <a:prstGeom prst="rect">
          <a:avLst/>
        </a:prstGeom>
      </xdr:spPr>
    </xdr:pic>
  </etc:cellImage>
  <etc:cellImage>
    <xdr:pic>
      <xdr:nvPicPr>
        <xdr:cNvPr id="65" name="ID_D07F14C94C4240228113C8C9E6773673" descr="行政许可"/>
        <xdr:cNvPicPr/>
      </xdr:nvPicPr>
      <xdr:blipFill>
        <a:blip r:embed="rId4"/>
        <a:stretch>
          <a:fillRect/>
        </a:stretch>
      </xdr:blipFill>
      <xdr:spPr>
        <a:xfrm>
          <a:off x="0" y="0"/>
          <a:ext cx="7110095" cy="10058400"/>
        </a:xfrm>
        <a:prstGeom prst="rect">
          <a:avLst/>
        </a:prstGeom>
      </xdr:spPr>
    </xdr:pic>
  </etc:cellImage>
  <etc:cellImage>
    <xdr:pic>
      <xdr:nvPicPr>
        <xdr:cNvPr id="66" name="ID_2767777228D74D7EB50111F027C6BF12" descr="行政许可"/>
        <xdr:cNvPicPr/>
      </xdr:nvPicPr>
      <xdr:blipFill>
        <a:blip r:embed="rId4"/>
        <a:stretch>
          <a:fillRect/>
        </a:stretch>
      </xdr:blipFill>
      <xdr:spPr>
        <a:xfrm>
          <a:off x="0" y="0"/>
          <a:ext cx="7110095" cy="10058400"/>
        </a:xfrm>
        <a:prstGeom prst="rect">
          <a:avLst/>
        </a:prstGeom>
      </xdr:spPr>
    </xdr:pic>
  </etc:cellImage>
  <etc:cellImage>
    <xdr:pic>
      <xdr:nvPicPr>
        <xdr:cNvPr id="67" name="ID_70A92DC393484CFCB9B03EEEEA4272A2" descr="行政许可"/>
        <xdr:cNvPicPr/>
      </xdr:nvPicPr>
      <xdr:blipFill>
        <a:blip r:embed="rId4"/>
        <a:stretch>
          <a:fillRect/>
        </a:stretch>
      </xdr:blipFill>
      <xdr:spPr>
        <a:xfrm>
          <a:off x="0" y="0"/>
          <a:ext cx="7110095" cy="10058400"/>
        </a:xfrm>
        <a:prstGeom prst="rect">
          <a:avLst/>
        </a:prstGeom>
      </xdr:spPr>
    </xdr:pic>
  </etc:cellImage>
  <etc:cellImage>
    <xdr:pic>
      <xdr:nvPicPr>
        <xdr:cNvPr id="68" name="ID_3792FCADEF274D28B92174D57DDE7E89" descr="行政许可"/>
        <xdr:cNvPicPr/>
      </xdr:nvPicPr>
      <xdr:blipFill>
        <a:blip r:embed="rId4"/>
        <a:stretch>
          <a:fillRect/>
        </a:stretch>
      </xdr:blipFill>
      <xdr:spPr>
        <a:xfrm>
          <a:off x="0" y="0"/>
          <a:ext cx="7110095" cy="10058400"/>
        </a:xfrm>
        <a:prstGeom prst="rect">
          <a:avLst/>
        </a:prstGeom>
      </xdr:spPr>
    </xdr:pic>
  </etc:cellImage>
  <etc:cellImage>
    <xdr:pic>
      <xdr:nvPicPr>
        <xdr:cNvPr id="69" name="ID_0E806C72765D492CA090EA5F8A161006" descr="行政确认"/>
        <xdr:cNvPicPr/>
      </xdr:nvPicPr>
      <xdr:blipFill>
        <a:blip r:embed="rId5"/>
        <a:stretch>
          <a:fillRect/>
        </a:stretch>
      </xdr:blipFill>
      <xdr:spPr>
        <a:xfrm>
          <a:off x="0" y="0"/>
          <a:ext cx="7110095" cy="10058400"/>
        </a:xfrm>
        <a:prstGeom prst="rect">
          <a:avLst/>
        </a:prstGeom>
      </xdr:spPr>
    </xdr:pic>
  </etc:cellImage>
  <etc:cellImage>
    <xdr:pic>
      <xdr:nvPicPr>
        <xdr:cNvPr id="70" name="ID_6635E015472B4A3BB699E48B5CEF2C75" descr="行政确认"/>
        <xdr:cNvPicPr/>
      </xdr:nvPicPr>
      <xdr:blipFill>
        <a:blip r:embed="rId5"/>
        <a:stretch>
          <a:fillRect/>
        </a:stretch>
      </xdr:blipFill>
      <xdr:spPr>
        <a:xfrm>
          <a:off x="0" y="0"/>
          <a:ext cx="7110095" cy="10058400"/>
        </a:xfrm>
        <a:prstGeom prst="rect">
          <a:avLst/>
        </a:prstGeom>
      </xdr:spPr>
    </xdr:pic>
  </etc:cellImage>
  <etc:cellImage>
    <xdr:pic>
      <xdr:nvPicPr>
        <xdr:cNvPr id="71" name="ID_CBEF8CE2A1EC42AE88733AFAF0E0C7B5" descr="其他"/>
        <xdr:cNvPicPr/>
      </xdr:nvPicPr>
      <xdr:blipFill>
        <a:blip r:embed="rId6"/>
        <a:stretch>
          <a:fillRect/>
        </a:stretch>
      </xdr:blipFill>
      <xdr:spPr>
        <a:xfrm>
          <a:off x="0" y="0"/>
          <a:ext cx="7110095" cy="10058400"/>
        </a:xfrm>
        <a:prstGeom prst="rect">
          <a:avLst/>
        </a:prstGeom>
      </xdr:spPr>
    </xdr:pic>
  </etc:cellImage>
  <etc:cellImage>
    <xdr:pic>
      <xdr:nvPicPr>
        <xdr:cNvPr id="72" name="ID_DC67E1F0C9CE42FC9501396DCC6F9476" descr="其他"/>
        <xdr:cNvPicPr/>
      </xdr:nvPicPr>
      <xdr:blipFill>
        <a:blip r:embed="rId6"/>
        <a:stretch>
          <a:fillRect/>
        </a:stretch>
      </xdr:blipFill>
      <xdr:spPr>
        <a:xfrm>
          <a:off x="0" y="0"/>
          <a:ext cx="7110095" cy="10058400"/>
        </a:xfrm>
        <a:prstGeom prst="rect">
          <a:avLst/>
        </a:prstGeom>
      </xdr:spPr>
    </xdr:pic>
  </etc:cellImage>
  <etc:cellImage>
    <xdr:pic>
      <xdr:nvPicPr>
        <xdr:cNvPr id="73" name="ID_0AF522E76F4846DBB80EA34BFAA50401" descr="其他"/>
        <xdr:cNvPicPr/>
      </xdr:nvPicPr>
      <xdr:blipFill>
        <a:blip r:embed="rId6"/>
        <a:stretch>
          <a:fillRect/>
        </a:stretch>
      </xdr:blipFill>
      <xdr:spPr>
        <a:xfrm>
          <a:off x="0" y="0"/>
          <a:ext cx="7110095" cy="10058400"/>
        </a:xfrm>
        <a:prstGeom prst="rect">
          <a:avLst/>
        </a:prstGeom>
      </xdr:spPr>
    </xdr:pic>
  </etc:cellImage>
  <etc:cellImage>
    <xdr:pic>
      <xdr:nvPicPr>
        <xdr:cNvPr id="74" name="ID_6419C3AE42FC44CD8827E9C88E5536FC" descr="其他"/>
        <xdr:cNvPicPr/>
      </xdr:nvPicPr>
      <xdr:blipFill>
        <a:blip r:embed="rId6"/>
        <a:stretch>
          <a:fillRect/>
        </a:stretch>
      </xdr:blipFill>
      <xdr:spPr>
        <a:xfrm>
          <a:off x="0" y="0"/>
          <a:ext cx="7110095" cy="10058400"/>
        </a:xfrm>
        <a:prstGeom prst="rect">
          <a:avLst/>
        </a:prstGeom>
      </xdr:spPr>
    </xdr:pic>
  </etc:cellImage>
  <etc:cellImage>
    <xdr:pic>
      <xdr:nvPicPr>
        <xdr:cNvPr id="75" name="ID_6039CC7746914F9397A5D708E6A1C201" descr="其他"/>
        <xdr:cNvPicPr/>
      </xdr:nvPicPr>
      <xdr:blipFill>
        <a:blip r:embed="rId6"/>
        <a:stretch>
          <a:fillRect/>
        </a:stretch>
      </xdr:blipFill>
      <xdr:spPr>
        <a:xfrm>
          <a:off x="0" y="0"/>
          <a:ext cx="7110095" cy="10058400"/>
        </a:xfrm>
        <a:prstGeom prst="rect">
          <a:avLst/>
        </a:prstGeom>
      </xdr:spPr>
    </xdr:pic>
  </etc:cellImage>
  <etc:cellImage>
    <xdr:pic>
      <xdr:nvPicPr>
        <xdr:cNvPr id="76" name="ID_8A43D32053A041C292A2F2657332BF42" descr="其他"/>
        <xdr:cNvPicPr/>
      </xdr:nvPicPr>
      <xdr:blipFill>
        <a:blip r:embed="rId6"/>
        <a:stretch>
          <a:fillRect/>
        </a:stretch>
      </xdr:blipFill>
      <xdr:spPr>
        <a:xfrm>
          <a:off x="0" y="0"/>
          <a:ext cx="7110095" cy="10058400"/>
        </a:xfrm>
        <a:prstGeom prst="rect">
          <a:avLst/>
        </a:prstGeom>
      </xdr:spPr>
    </xdr:pic>
  </etc:cellImage>
  <etc:cellImage>
    <xdr:pic>
      <xdr:nvPicPr>
        <xdr:cNvPr id="77" name="ID_E49B8FED01374F21B5FC08D0C653C5DB" descr="其他"/>
        <xdr:cNvPicPr/>
      </xdr:nvPicPr>
      <xdr:blipFill>
        <a:blip r:embed="rId6"/>
        <a:stretch>
          <a:fillRect/>
        </a:stretch>
      </xdr:blipFill>
      <xdr:spPr>
        <a:xfrm>
          <a:off x="0" y="0"/>
          <a:ext cx="7110095" cy="10058400"/>
        </a:xfrm>
        <a:prstGeom prst="rect">
          <a:avLst/>
        </a:prstGeom>
      </xdr:spPr>
    </xdr:pic>
  </etc:cellImage>
  <etc:cellImage>
    <xdr:pic>
      <xdr:nvPicPr>
        <xdr:cNvPr id="78" name="ID_3B9BCFDE791F4B1FB6EE9B94A262D3A3" descr="其他"/>
        <xdr:cNvPicPr/>
      </xdr:nvPicPr>
      <xdr:blipFill>
        <a:blip r:embed="rId6"/>
        <a:stretch>
          <a:fillRect/>
        </a:stretch>
      </xdr:blipFill>
      <xdr:spPr>
        <a:xfrm>
          <a:off x="0" y="0"/>
          <a:ext cx="7110095" cy="10058400"/>
        </a:xfrm>
        <a:prstGeom prst="rect">
          <a:avLst/>
        </a:prstGeom>
      </xdr:spPr>
    </xdr:pic>
  </etc:cellImage>
  <etc:cellImage>
    <xdr:pic>
      <xdr:nvPicPr>
        <xdr:cNvPr id="79" name="ID_47AD7FECD8134CDCB5F370A1E6AD0622" descr="其他"/>
        <xdr:cNvPicPr/>
      </xdr:nvPicPr>
      <xdr:blipFill>
        <a:blip r:embed="rId6"/>
        <a:stretch>
          <a:fillRect/>
        </a:stretch>
      </xdr:blipFill>
      <xdr:spPr>
        <a:xfrm>
          <a:off x="0" y="0"/>
          <a:ext cx="7110095" cy="10058400"/>
        </a:xfrm>
        <a:prstGeom prst="rect">
          <a:avLst/>
        </a:prstGeom>
      </xdr:spPr>
    </xdr:pic>
  </etc:cellImage>
  <etc:cellImage>
    <xdr:pic>
      <xdr:nvPicPr>
        <xdr:cNvPr id="80" name="ID_E667F3CF9E974C39A14AE46A960F44DF" descr="其他"/>
        <xdr:cNvPicPr/>
      </xdr:nvPicPr>
      <xdr:blipFill>
        <a:blip r:embed="rId6"/>
        <a:stretch>
          <a:fillRect/>
        </a:stretch>
      </xdr:blipFill>
      <xdr:spPr>
        <a:xfrm>
          <a:off x="0" y="0"/>
          <a:ext cx="7110095" cy="10058400"/>
        </a:xfrm>
        <a:prstGeom prst="rect">
          <a:avLst/>
        </a:prstGeom>
      </xdr:spPr>
    </xdr:pic>
  </etc:cellImage>
  <etc:cellImage>
    <xdr:pic>
      <xdr:nvPicPr>
        <xdr:cNvPr id="81" name="ID_563C0C260C7546BA9EFBFFD1014EF366" descr="其他"/>
        <xdr:cNvPicPr/>
      </xdr:nvPicPr>
      <xdr:blipFill>
        <a:blip r:embed="rId6"/>
        <a:stretch>
          <a:fillRect/>
        </a:stretch>
      </xdr:blipFill>
      <xdr:spPr>
        <a:xfrm>
          <a:off x="0" y="0"/>
          <a:ext cx="7110095" cy="10058400"/>
        </a:xfrm>
        <a:prstGeom prst="rect">
          <a:avLst/>
        </a:prstGeom>
      </xdr:spPr>
    </xdr:pic>
  </etc:cellImage>
  <etc:cellImage>
    <xdr:pic>
      <xdr:nvPicPr>
        <xdr:cNvPr id="82" name="ID_38C08BFC806C4BC7A2114E147B7704B5" descr="其他"/>
        <xdr:cNvPicPr/>
      </xdr:nvPicPr>
      <xdr:blipFill>
        <a:blip r:embed="rId6"/>
        <a:stretch>
          <a:fillRect/>
        </a:stretch>
      </xdr:blipFill>
      <xdr:spPr>
        <a:xfrm>
          <a:off x="0" y="0"/>
          <a:ext cx="7110095" cy="10058400"/>
        </a:xfrm>
        <a:prstGeom prst="rect">
          <a:avLst/>
        </a:prstGeom>
      </xdr:spPr>
    </xdr:pic>
  </etc:cellImage>
  <etc:cellImage>
    <xdr:pic>
      <xdr:nvPicPr>
        <xdr:cNvPr id="83" name="ID_8258C94526C7459F9B15AAA565AEB7D2" descr="其他"/>
        <xdr:cNvPicPr/>
      </xdr:nvPicPr>
      <xdr:blipFill>
        <a:blip r:embed="rId6"/>
        <a:stretch>
          <a:fillRect/>
        </a:stretch>
      </xdr:blipFill>
      <xdr:spPr>
        <a:xfrm>
          <a:off x="0" y="0"/>
          <a:ext cx="7110095" cy="10058400"/>
        </a:xfrm>
        <a:prstGeom prst="rect">
          <a:avLst/>
        </a:prstGeom>
      </xdr:spPr>
    </xdr:pic>
  </etc:cellImage>
  <etc:cellImage>
    <xdr:pic>
      <xdr:nvPicPr>
        <xdr:cNvPr id="84" name="ID_C65D7C4E820242B7A680C9B2EBB4515D" descr="其他"/>
        <xdr:cNvPicPr/>
      </xdr:nvPicPr>
      <xdr:blipFill>
        <a:blip r:embed="rId6"/>
        <a:stretch>
          <a:fillRect/>
        </a:stretch>
      </xdr:blipFill>
      <xdr:spPr>
        <a:xfrm>
          <a:off x="0" y="0"/>
          <a:ext cx="7110095" cy="10058400"/>
        </a:xfrm>
        <a:prstGeom prst="rect">
          <a:avLst/>
        </a:prstGeom>
      </xdr:spPr>
    </xdr:pic>
  </etc:cellImage>
  <etc:cellImage>
    <xdr:pic>
      <xdr:nvPicPr>
        <xdr:cNvPr id="85" name="ID_A91D986139B0477EA5754D4660816FCA" descr="其他"/>
        <xdr:cNvPicPr/>
      </xdr:nvPicPr>
      <xdr:blipFill>
        <a:blip r:embed="rId6"/>
        <a:stretch>
          <a:fillRect/>
        </a:stretch>
      </xdr:blipFill>
      <xdr:spPr>
        <a:xfrm>
          <a:off x="0" y="0"/>
          <a:ext cx="7110095" cy="10058400"/>
        </a:xfrm>
        <a:prstGeom prst="rect">
          <a:avLst/>
        </a:prstGeom>
      </xdr:spPr>
    </xdr:pic>
  </etc:cellImage>
  <etc:cellImage>
    <xdr:pic>
      <xdr:nvPicPr>
        <xdr:cNvPr id="86" name="ID_B0D4909EA78542EB8BD8ECD3AE410862" descr="其他"/>
        <xdr:cNvPicPr/>
      </xdr:nvPicPr>
      <xdr:blipFill>
        <a:blip r:embed="rId6"/>
        <a:stretch>
          <a:fillRect/>
        </a:stretch>
      </xdr:blipFill>
      <xdr:spPr>
        <a:xfrm>
          <a:off x="0" y="0"/>
          <a:ext cx="7110095" cy="10058400"/>
        </a:xfrm>
        <a:prstGeom prst="rect">
          <a:avLst/>
        </a:prstGeom>
      </xdr:spPr>
    </xdr:pic>
  </etc:cellImage>
  <etc:cellImage>
    <xdr:pic>
      <xdr:nvPicPr>
        <xdr:cNvPr id="87" name="ID_48E94CE7808C4F87B1B7CFCDD231C932" descr="其他"/>
        <xdr:cNvPicPr/>
      </xdr:nvPicPr>
      <xdr:blipFill>
        <a:blip r:embed="rId6"/>
        <a:stretch>
          <a:fillRect/>
        </a:stretch>
      </xdr:blipFill>
      <xdr:spPr>
        <a:xfrm>
          <a:off x="0" y="0"/>
          <a:ext cx="7110095" cy="10058400"/>
        </a:xfrm>
        <a:prstGeom prst="rect">
          <a:avLst/>
        </a:prstGeom>
      </xdr:spPr>
    </xdr:pic>
  </etc:cellImage>
  <etc:cellImage>
    <xdr:pic>
      <xdr:nvPicPr>
        <xdr:cNvPr id="88" name="ID_31E6CA39366B4477A3528FE9944FBD00" descr="其他"/>
        <xdr:cNvPicPr/>
      </xdr:nvPicPr>
      <xdr:blipFill>
        <a:blip r:embed="rId6"/>
        <a:stretch>
          <a:fillRect/>
        </a:stretch>
      </xdr:blipFill>
      <xdr:spPr>
        <a:xfrm>
          <a:off x="0" y="0"/>
          <a:ext cx="7110095" cy="10058400"/>
        </a:xfrm>
        <a:prstGeom prst="rect">
          <a:avLst/>
        </a:prstGeom>
      </xdr:spPr>
    </xdr:pic>
  </etc:cellImage>
  <etc:cellImage>
    <xdr:pic>
      <xdr:nvPicPr>
        <xdr:cNvPr id="89" name="ID_E8AC01F2285547A28442EB3E0282F8C3" descr="其他"/>
        <xdr:cNvPicPr/>
      </xdr:nvPicPr>
      <xdr:blipFill>
        <a:blip r:embed="rId6"/>
        <a:stretch>
          <a:fillRect/>
        </a:stretch>
      </xdr:blipFill>
      <xdr:spPr>
        <a:xfrm>
          <a:off x="0" y="0"/>
          <a:ext cx="7110095" cy="10058400"/>
        </a:xfrm>
        <a:prstGeom prst="rect">
          <a:avLst/>
        </a:prstGeom>
      </xdr:spPr>
    </xdr:pic>
  </etc:cellImage>
  <etc:cellImage>
    <xdr:pic>
      <xdr:nvPicPr>
        <xdr:cNvPr id="90" name="ID_04374F17B6D24AD58A4D64EFF8D1252E" descr="其他"/>
        <xdr:cNvPicPr/>
      </xdr:nvPicPr>
      <xdr:blipFill>
        <a:blip r:embed="rId6"/>
        <a:stretch>
          <a:fillRect/>
        </a:stretch>
      </xdr:blipFill>
      <xdr:spPr>
        <a:xfrm>
          <a:off x="0" y="0"/>
          <a:ext cx="7110095" cy="10058400"/>
        </a:xfrm>
        <a:prstGeom prst="rect">
          <a:avLst/>
        </a:prstGeom>
      </xdr:spPr>
    </xdr:pic>
  </etc:cellImage>
  <etc:cellImage>
    <xdr:pic>
      <xdr:nvPicPr>
        <xdr:cNvPr id="91" name="ID_ED8F53E92C634443A4E7044DC9BCEC6C" descr="其他"/>
        <xdr:cNvPicPr/>
      </xdr:nvPicPr>
      <xdr:blipFill>
        <a:blip r:embed="rId6"/>
        <a:stretch>
          <a:fillRect/>
        </a:stretch>
      </xdr:blipFill>
      <xdr:spPr>
        <a:xfrm>
          <a:off x="0" y="0"/>
          <a:ext cx="7110095" cy="10058400"/>
        </a:xfrm>
        <a:prstGeom prst="rect">
          <a:avLst/>
        </a:prstGeom>
      </xdr:spPr>
    </xdr:pic>
  </etc:cellImage>
  <etc:cellImage>
    <xdr:pic>
      <xdr:nvPicPr>
        <xdr:cNvPr id="92" name="ID_A070938CE6644E1AB420889F4BFE126E" descr="其他"/>
        <xdr:cNvPicPr/>
      </xdr:nvPicPr>
      <xdr:blipFill>
        <a:blip r:embed="rId6"/>
        <a:stretch>
          <a:fillRect/>
        </a:stretch>
      </xdr:blipFill>
      <xdr:spPr>
        <a:xfrm>
          <a:off x="0" y="0"/>
          <a:ext cx="7110095" cy="10058400"/>
        </a:xfrm>
        <a:prstGeom prst="rect">
          <a:avLst/>
        </a:prstGeom>
      </xdr:spPr>
    </xdr:pic>
  </etc:cellImage>
  <etc:cellImage>
    <xdr:pic>
      <xdr:nvPicPr>
        <xdr:cNvPr id="93" name="ID_24032858AD774D07A5F2CC6D3C96CD0D" descr="其他"/>
        <xdr:cNvPicPr/>
      </xdr:nvPicPr>
      <xdr:blipFill>
        <a:blip r:embed="rId6"/>
        <a:stretch>
          <a:fillRect/>
        </a:stretch>
      </xdr:blipFill>
      <xdr:spPr>
        <a:xfrm>
          <a:off x="0" y="0"/>
          <a:ext cx="7110095" cy="10058400"/>
        </a:xfrm>
        <a:prstGeom prst="rect">
          <a:avLst/>
        </a:prstGeom>
      </xdr:spPr>
    </xdr:pic>
  </etc:cellImage>
  <etc:cellImage>
    <xdr:pic>
      <xdr:nvPicPr>
        <xdr:cNvPr id="94" name="ID_9C51FB9A9A7C443B91EC4E8722822CCE" descr="其他"/>
        <xdr:cNvPicPr/>
      </xdr:nvPicPr>
      <xdr:blipFill>
        <a:blip r:embed="rId6"/>
        <a:stretch>
          <a:fillRect/>
        </a:stretch>
      </xdr:blipFill>
      <xdr:spPr>
        <a:xfrm>
          <a:off x="0" y="0"/>
          <a:ext cx="7110095" cy="10058400"/>
        </a:xfrm>
        <a:prstGeom prst="rect">
          <a:avLst/>
        </a:prstGeom>
      </xdr:spPr>
    </xdr:pic>
  </etc:cellImage>
  <etc:cellImage>
    <xdr:pic>
      <xdr:nvPicPr>
        <xdr:cNvPr id="95" name="ID_7CDCD7BF6F3C4C24A2339A486E1B96CF" descr="其他"/>
        <xdr:cNvPicPr/>
      </xdr:nvPicPr>
      <xdr:blipFill>
        <a:blip r:embed="rId6"/>
        <a:stretch>
          <a:fillRect/>
        </a:stretch>
      </xdr:blipFill>
      <xdr:spPr>
        <a:xfrm>
          <a:off x="0" y="0"/>
          <a:ext cx="7110095" cy="10058400"/>
        </a:xfrm>
        <a:prstGeom prst="rect">
          <a:avLst/>
        </a:prstGeom>
      </xdr:spPr>
    </xdr:pic>
  </etc:cellImage>
  <etc:cellImage>
    <xdr:pic>
      <xdr:nvPicPr>
        <xdr:cNvPr id="96" name="ID_AA6C064A23404C02B4D4A6F12F1EB7E3" descr="其他"/>
        <xdr:cNvPicPr/>
      </xdr:nvPicPr>
      <xdr:blipFill>
        <a:blip r:embed="rId6"/>
        <a:stretch>
          <a:fillRect/>
        </a:stretch>
      </xdr:blipFill>
      <xdr:spPr>
        <a:xfrm>
          <a:off x="0" y="0"/>
          <a:ext cx="7110095" cy="10058400"/>
        </a:xfrm>
        <a:prstGeom prst="rect">
          <a:avLst/>
        </a:prstGeom>
      </xdr:spPr>
    </xdr:pic>
  </etc:cellImage>
  <etc:cellImage>
    <xdr:pic>
      <xdr:nvPicPr>
        <xdr:cNvPr id="97" name="ID_11EA9AB37A4745E0A58744F279190E13" descr="其他"/>
        <xdr:cNvPicPr/>
      </xdr:nvPicPr>
      <xdr:blipFill>
        <a:blip r:embed="rId6"/>
        <a:stretch>
          <a:fillRect/>
        </a:stretch>
      </xdr:blipFill>
      <xdr:spPr>
        <a:xfrm>
          <a:off x="0" y="0"/>
          <a:ext cx="7110095" cy="10058400"/>
        </a:xfrm>
        <a:prstGeom prst="rect">
          <a:avLst/>
        </a:prstGeom>
      </xdr:spPr>
    </xdr:pic>
  </etc:cellImage>
  <etc:cellImage>
    <xdr:pic>
      <xdr:nvPicPr>
        <xdr:cNvPr id="98" name="ID_6A03E857A9AB48C19460FE1F14E44CC8" descr="其他"/>
        <xdr:cNvPicPr/>
      </xdr:nvPicPr>
      <xdr:blipFill>
        <a:blip r:embed="rId6"/>
        <a:stretch>
          <a:fillRect/>
        </a:stretch>
      </xdr:blipFill>
      <xdr:spPr>
        <a:xfrm>
          <a:off x="0" y="0"/>
          <a:ext cx="7110095" cy="10058400"/>
        </a:xfrm>
        <a:prstGeom prst="rect">
          <a:avLst/>
        </a:prstGeom>
      </xdr:spPr>
    </xdr:pic>
  </etc:cellImage>
  <etc:cellImage>
    <xdr:pic>
      <xdr:nvPicPr>
        <xdr:cNvPr id="99" name="ID_1CF2C6ED3B97443D972DB58570C214EE" descr="其他"/>
        <xdr:cNvPicPr/>
      </xdr:nvPicPr>
      <xdr:blipFill>
        <a:blip r:embed="rId6"/>
        <a:stretch>
          <a:fillRect/>
        </a:stretch>
      </xdr:blipFill>
      <xdr:spPr>
        <a:xfrm>
          <a:off x="0" y="0"/>
          <a:ext cx="7110095" cy="10058400"/>
        </a:xfrm>
        <a:prstGeom prst="rect">
          <a:avLst/>
        </a:prstGeom>
      </xdr:spPr>
    </xdr:pic>
  </etc:cellImage>
  <etc:cellImage>
    <xdr:pic>
      <xdr:nvPicPr>
        <xdr:cNvPr id="100" name="ID_9393512DD92F4E719CD6AD6CB0F185FC" descr="其他"/>
        <xdr:cNvPicPr/>
      </xdr:nvPicPr>
      <xdr:blipFill>
        <a:blip r:embed="rId6"/>
        <a:stretch>
          <a:fillRect/>
        </a:stretch>
      </xdr:blipFill>
      <xdr:spPr>
        <a:xfrm>
          <a:off x="0" y="0"/>
          <a:ext cx="7110095" cy="10058400"/>
        </a:xfrm>
        <a:prstGeom prst="rect">
          <a:avLst/>
        </a:prstGeom>
      </xdr:spPr>
    </xdr:pic>
  </etc:cellImage>
  <etc:cellImage>
    <xdr:pic>
      <xdr:nvPicPr>
        <xdr:cNvPr id="101" name="ID_051BDF490CEC4DD2B25ACB89728288F7" descr="其他"/>
        <xdr:cNvPicPr/>
      </xdr:nvPicPr>
      <xdr:blipFill>
        <a:blip r:embed="rId6"/>
        <a:stretch>
          <a:fillRect/>
        </a:stretch>
      </xdr:blipFill>
      <xdr:spPr>
        <a:xfrm>
          <a:off x="0" y="0"/>
          <a:ext cx="7110095" cy="10058400"/>
        </a:xfrm>
        <a:prstGeom prst="rect">
          <a:avLst/>
        </a:prstGeom>
      </xdr:spPr>
    </xdr:pic>
  </etc:cellImage>
  <etc:cellImage>
    <xdr:pic>
      <xdr:nvPicPr>
        <xdr:cNvPr id="102" name="ID_52C234C0D430480AA43A05D173E7D354" descr="其他"/>
        <xdr:cNvPicPr/>
      </xdr:nvPicPr>
      <xdr:blipFill>
        <a:blip r:embed="rId6"/>
        <a:stretch>
          <a:fillRect/>
        </a:stretch>
      </xdr:blipFill>
      <xdr:spPr>
        <a:xfrm>
          <a:off x="0" y="0"/>
          <a:ext cx="7110095" cy="10058400"/>
        </a:xfrm>
        <a:prstGeom prst="rect">
          <a:avLst/>
        </a:prstGeom>
      </xdr:spPr>
    </xdr:pic>
  </etc:cellImage>
  <etc:cellImage>
    <xdr:pic>
      <xdr:nvPicPr>
        <xdr:cNvPr id="103" name="ID_1BD95DF7327F43D48C2D1996A36323C2" descr="其他"/>
        <xdr:cNvPicPr/>
      </xdr:nvPicPr>
      <xdr:blipFill>
        <a:blip r:embed="rId6"/>
        <a:stretch>
          <a:fillRect/>
        </a:stretch>
      </xdr:blipFill>
      <xdr:spPr>
        <a:xfrm>
          <a:off x="0" y="0"/>
          <a:ext cx="7110095" cy="10058400"/>
        </a:xfrm>
        <a:prstGeom prst="rect">
          <a:avLst/>
        </a:prstGeom>
      </xdr:spPr>
    </xdr:pic>
  </etc:cellImage>
</etc:cellImages>
</file>

<file path=xl/sharedStrings.xml><?xml version="1.0" encoding="utf-8"?>
<sst xmlns="http://schemas.openxmlformats.org/spreadsheetml/2006/main" count="466" uniqueCount="182">
  <si>
    <t>朔州市朔城区政府部门权责清单</t>
  </si>
  <si>
    <t>单位：朔城区民族宗教事务局</t>
  </si>
  <si>
    <t>序号</t>
  </si>
  <si>
    <t>职权类型</t>
  </si>
  <si>
    <t>职权编码</t>
  </si>
  <si>
    <t>职权名称</t>
  </si>
  <si>
    <t>职权依据</t>
  </si>
  <si>
    <t>责任事项</t>
  </si>
  <si>
    <t>责任事项依据</t>
  </si>
  <si>
    <t>权利级别</t>
  </si>
  <si>
    <t>行使主体</t>
  </si>
  <si>
    <t>流程图</t>
  </si>
  <si>
    <t>防控图</t>
  </si>
  <si>
    <t>项目</t>
  </si>
  <si>
    <t>子项</t>
  </si>
  <si>
    <t>行政许可</t>
  </si>
  <si>
    <t>3400-A-00100-140602</t>
  </si>
  <si>
    <t>宗教活动场所法人登记审批</t>
  </si>
  <si>
    <t>《宗教事务条例》（2004年11月30日国务院令第426号，2017年8月26日修订）第二十三条：“宗教活动场所符合法人条件的，经所在地宗教团体同意，并报县级人民政府宗教事务部门审查同意后，可以到民政部门办理法人登记。”</t>
  </si>
  <si>
    <t>1.受理责任：公示应当提交的材料，一次性告知补正材料，依法受理或不予受理（不予受理应当告知理由）
2.审查责任：按照法律、法规规定的条件和标准，对书面申请材料进行审核，组织现场考察
3.决定责任：做出许可或者不予许可决定，法定告知（不予许可的应当书面告知理由）
4.送达责任：准予许可的，印发上报文件，送达并信息公开
5.事后监管责任：监理实施监督检查的运行机制和管理制度，开展定期和不定期检查，依法采取相关处置措施
6.其他责任</t>
  </si>
  <si>
    <t>1.   [法律]《中华人民共和国行政许可法》第三十条
2.   [法律]《中华人民共和国行政许可法》第三十四条
3-1. [法律]《中华人民共和国行政许可法》第三十七条
3-2. [法律]《中华人民共和国行政许可法》第三十八条
4.   [法律]《中华人民共和国行政许可法》第三十九条
5-1. [法律]《中华人民共和国行政许可法》第六十一条
5-2. [法律]《中华人民共和国行政许可法》第六十二条
5-3. [法律]《中华人民共和国行政许可法》第六十三条
5-4. [法律]《中华人民共和国行政许可法》第六十四条
5-5. [法律]《中华人民共和国行政许可法》第六十五条
5-6. [法律]《中华人民共和国行政许可法》第六十六条
5-7. [法律]《中华人民共和国行政许可法》第六十七条
5-8. [法律]《中华人民共和国行政许可法》第六十八条
5-9. [法律]《中华人民共和国行政许可法》第六十九条
5-10.[法律]《中华人民共和国行政许可法》第七十条</t>
  </si>
  <si>
    <t>县</t>
  </si>
  <si>
    <t>朔城区民族宗教事务局</t>
  </si>
  <si>
    <t>3400-A-00200-140602</t>
  </si>
  <si>
    <t>在宗教活动场所内改建或者新建建筑物审批</t>
  </si>
  <si>
    <t>《宗教事务条例》（2004年11月30日国务院令第426号，2017年8月26日修订）第三十三条第一款：“在宗教活动场所内改建或者新建建筑物，应当经所在地县级以上地方人民政府宗教事务部门批准后，依法办理规划、建设等手续。”</t>
  </si>
  <si>
    <t>3400-A-00400-140602</t>
  </si>
  <si>
    <t>宗教活动场所登记审批</t>
  </si>
  <si>
    <t>《宗教事务条例》（2004年11月30日国务院令第426号，2017年8月26日修订）第二十二条：“宗教活动场所经批准筹备并建设完工后，应当向所在地的县级人民政府宗教事务部门申请登记。县级人民政府宗教事务部门应当自收到申请之日起30内对该宗教活动场所的管理组织、规章制度建设等情况进行审核，对符合条件的予以登记，发给《宗教活动场所登记证》。”第二十四条：“宗教活动场所终止或者变更登记内容的，应当到原登记管理机关办理相应的注销或者变更登记手续。”</t>
  </si>
  <si>
    <t xml:space="preserve"> </t>
  </si>
  <si>
    <t>3400-A-00401-140602</t>
  </si>
  <si>
    <t>3400-A-00402-140602</t>
  </si>
  <si>
    <t>宗教活动场所变更审批</t>
  </si>
  <si>
    <t>3400-A-00403-140602</t>
  </si>
  <si>
    <t>宗教活动场所终止审批</t>
  </si>
  <si>
    <t>3400-A-00500-140602</t>
  </si>
  <si>
    <t>宗教团体、宗教院校、宗教活动场所接受境外组织和个人捐赠审批</t>
  </si>
  <si>
    <t>《宗教事务条例》（2004年11月30日国务院令第426号，2017年8月26日修订）第五十七条第二款：“宗教团体、宗教院校、宗教活动场所不得接受境外组织和个人附带条件的捐赠，接受捐赠金额超过10万元的，应当报县级以上人民政府宗教事务部门审批。”</t>
  </si>
  <si>
    <t>3400-A-01000-140602</t>
  </si>
  <si>
    <t>宗教团体成立、变更、注销前审批</t>
  </si>
  <si>
    <t>《宗教事务条例》（2004年11月30日国务院令第426号，2017年8月26日修订）第七条第一款：“宗教团体的成立、变更和注销，应当依照国家社会团体管理的有关规定办理登记。”
《社会团体登记管理条例》（1998年10月25日国务院令第250号，2016年2月6日予以修改）第九条：成立社会团体，应当经其业务主管单位审查同意，并依照本条例的规定进行登记。筹备期间不得开展筹备以外的活动。”第十八条第一款：社会团体的登记事项需要变更的，应当自业务主管单位审查同意之日起30日内，向登记管理机关申请变更登记。”第十九条：社会团体有下列情形之一的，应当在业务主管单位审查同意后，向登记管理机关申请注销登记：……。”</t>
  </si>
  <si>
    <t>3400-A-01001-140602</t>
  </si>
  <si>
    <t>宗教团体成立前审批</t>
  </si>
  <si>
    <t>3400-A-01002-140602</t>
  </si>
  <si>
    <t>宗教团体变更前审批</t>
  </si>
  <si>
    <t>3400-A-01003-140602</t>
  </si>
  <si>
    <t>宗教团体注销前审批</t>
  </si>
  <si>
    <t>3400-A-01300-140602</t>
  </si>
  <si>
    <t>筹备设立宗教活动场所审批</t>
  </si>
  <si>
    <t>《宗教事务条例》（2004年11月30日国务院令第426号，2017年8月26日修订）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本部门。
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
省、自治区、直辖市人民政府宗教事务部门应当自收到设区的市级人民政府宗教事务部门报送的材料之日起30日内，作出批准或者不予批准的决定。
宗教活动场所的设立申请获批准后，方可办理该宗教活动场所的筹建事项。”
第三十三条第二款：“宗教活动场所扩建、异地重建的，应当按照本条例第二十一条规定的程序办理。”</t>
  </si>
  <si>
    <t>3400-A-01301-140602</t>
  </si>
  <si>
    <t>宗教活动场所设立审批</t>
  </si>
  <si>
    <t>3400-A-01302-140602</t>
  </si>
  <si>
    <t>宗教活动场所扩建审批</t>
  </si>
  <si>
    <t>3400-A-01303-140602</t>
  </si>
  <si>
    <t>宗教活动场所异地重建审批</t>
  </si>
  <si>
    <t>3400-A-01400-140602</t>
  </si>
  <si>
    <t>设立宗教临时活动地点审批</t>
  </si>
  <si>
    <t>《宗教事务条例》（2004年11月30日国务院令第426号，2017年8月26日修订）第三十五条第一款：“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t>
  </si>
  <si>
    <t>行政确认</t>
  </si>
  <si>
    <t>3400-F-00100-140602</t>
  </si>
  <si>
    <t>民族成份变更</t>
  </si>
  <si>
    <t>《中国公民民族成份登记管理办法》（国家民委 公安部 第2号令）
第四条 国务院民族事务部门和公安部门负责指导、监管公民民族成份的登记和管理工作。
第十一条 申请变更民族成份，按照下列程序办理：
（一）申请人向户籍所在地的县级人民政府民族事务部门提出申请；
（二）县级人民政府民族事务部门对变更申请提出初审意见，对不符合条件的申请予以退回，并书面说明不予受理的理由；对符合条件的申请，自受理之日起的十个工作日内报上一级人民政府民族事务部门审批。
对于十个工作日内不能提出初审意见的，经县级人民政府民族事务部门负责人批准，可以延长十个工作日；
（三）上一级人民政府民族事务部门应当在收到审批申请之日起的十个工作日内，出具书面审批意见，并反馈给县级人民政府民族事务部门；
（四）县级人民政府民族事务部门应当在收到审批意见的十个工作日内，将审批意见告知申请人。审批同意的，并将审批意见、公民申请书及相关证明材料抄送县级人民政府公安部门；
（五）公安部门应当依据市级人民政府民族事务部门的审批意见，严格按照公民户籍主项信息变更的管理程序，在十五个工作日内办理公民民族成份变更登记。</t>
  </si>
  <si>
    <t>3400-F-00200-140602</t>
  </si>
  <si>
    <t>清真食品的名称、标识、标签、说明书和包装上的字样、图像、图案备案</t>
  </si>
  <si>
    <t>【地方性法规】  
    《山西省清真食品监督管理条例》第十七条 清真食品的名称、标识、标签、说明书和包装上不得出现具有清真饮食习惯的少数民族禁忌的内容。
生产经营清真食品的企业和个体工商户，应当将清真食品的名称、标识、标签、说明书和包装上的字样、图像、图案报所在地县级以上人民政府民族事务行政主管部门备案。禁止将清真食品专用包装用于包装具有清真饮食习惯的少数民族禁忌的食品。</t>
  </si>
  <si>
    <t>其他</t>
  </si>
  <si>
    <t>3400-Z-00100-140602</t>
  </si>
  <si>
    <t>对宗教活动场所登记的监管</t>
  </si>
  <si>
    <t>对宗教活动场所登记的行政检查</t>
  </si>
  <si>
    <t>《宗教事务条例》（2004年11月30日国务院令第426号，2017年8月26日修订）第二十二条：“宗教活动场所经批准筹备并建设完工后，应当向所在地的县级人民政府宗教事务部门申请登记。县级人民政府宗教事务部门应当自收到申请之日起30日内对该宗教活动场所的管理组织、规章制度建设等情况进行审核，对符合条件的予以登记，发给《宗教活动场所登记证》。”第二十四条：“宗教活动场所终止或者变更登记内容的，应当到原登记管理机关办理相应的注销或者变更登记手续。”</t>
  </si>
  <si>
    <t>1.依法依规执行行政检查</t>
  </si>
  <si>
    <t xml:space="preserve">1.   [法律]《宗教事务条例》第六十一条 国家工作人员在宗教事务管理工作中滥用职权、玩忽职守、徇私舞弊，应当给予处分的，依法给予处分；构成犯罪的，依法追究刑事责任
</t>
  </si>
  <si>
    <t>3400-Z-00200-140602</t>
  </si>
  <si>
    <t>对宗教团体、宗教院校、宗教活动场所的监管</t>
  </si>
  <si>
    <t>对宗教活动场所的行政检查</t>
  </si>
  <si>
    <t>《宗教事务条例》（2004年11月30日国务院令第426号，2017年8月26日修订）第二十七条：“宗教事务部门应当对宗教活动场所遵守法律、法规、规章情况，建立和执行场所管理制度情况，登记项目变更情况，以及宗教活动和涉外活动情况进行监督检查。宗教活动场所应当接受宗教事务部门的监督检查。”</t>
  </si>
  <si>
    <t>1.   [法律]《宗教事务条例》第六十一条</t>
  </si>
  <si>
    <t>3400-Z-00300-140602</t>
  </si>
  <si>
    <t>对宗教团体的行政检查</t>
  </si>
  <si>
    <t>《社会团体登记管理条例》（1998年10月25日国务院令第250号，2016年2月6日予以修改）第二十五条：“业务主管单位履行下列监督管理职责：(一)负责社会团体成立登记、变更登记、注销登记前的审查；(二)监督、指导社会团体遵守宪法、法律、法规和国家政策，依据其章程开展活动；(三)负责社会团体年度检查的初审；(四)协助登记管理机关和其他有关部门查处社会团体的违法行为；(五)会同有关机关指导社会团体的清算事宜。业务主管单位履行前款规定的职责，不得向社会团体收取费用。”</t>
  </si>
  <si>
    <t>3400-Z-00400-140602</t>
  </si>
  <si>
    <t>对举行大型宗教活动的监管</t>
  </si>
  <si>
    <t>对举行大型宗教活动的行政检查</t>
  </si>
  <si>
    <t>《宗教事务条例》（2004年11月30日国务院令第426号，2017年8月26日修订）第四十二条第一款：“跨省、自治区、直辖市举行超过宗教活动场所容纳规模的大型宗教活动，或者在宗教活动场所外举行大型宗教活动，应当由主办的宗教团体、寺观教堂在拟举行日的30日前，向大型宗教活动举办地的设区的市级人民政府宗教事务部门提出申请。设区的市级人民政府宗教事务部门应当自受理之日起15日内，在征求本级人民政府公安机关意见后，作出批准或者不予批准的决定。作出批准决定的，由批准机关向省级人民政府宗教事务部门备案。”</t>
  </si>
  <si>
    <t>3400-Z-00500-140602</t>
  </si>
  <si>
    <t>对在寺观教堂内修建大型露天宗教造像的监管</t>
  </si>
  <si>
    <t>对修建大型露天宗教造像的行政检查</t>
  </si>
  <si>
    <t>《宗教事务条例》（2004年11月30日国务院令第426号，2017年8月26日修订）第三十条：“宗教团体、寺观教堂拟在寺观教堂内修建大型露天宗教造像，应当由省、自治区、直辖市宗教团体向省、自治区、直辖市人民政府宗教事务部门提出申请。省、自治区、直辖市人民政府宗教事务部门应当自收到申请之日起30日内提出意见，报国务院宗教事务部门审批。国务院宗教事务部门应当自收到修建大型露天宗教造像报告之日起60日内，作出批准或者不予批准的决定。宗教团体、寺观教堂以外的组织以及个人不得修建大型露天宗教造像。”</t>
  </si>
  <si>
    <t>3400-Z-00600-140602</t>
  </si>
  <si>
    <t>对宗教团体成立、变更、注销的监管</t>
  </si>
  <si>
    <t>对宗教团体成立、变更、注销前审批的行政检查</t>
  </si>
  <si>
    <t>《宗教事务条例》（2004年11月30日国务院令第426号，2017年8月26日修订）第七条第一款：“宗教团体的成立、变更和注销，应当依照国家社会团体管理的有关规定办理登记。”《社会团体登记管理条例》（1998年10月25日国务院令第250号，2016年2月6日予以修改）第九条：“成立社会团体，应当经其业务主管单位审查同意，由发起人向登记管理机关申请登记。筹备期间不得开展筹备以外的活动。”第十八条第一款：“社会团体的登记事项需要变更的，应当自业务主管单位审查同意之日起30日内，向登记管理机关申请变更登记。”第十九条：“社会团体有下列情形之一的，应当在业务主管单位审查同意后，向登记管理机关申请注销登记：……”</t>
  </si>
  <si>
    <t>3400-Z-00700-140602</t>
  </si>
  <si>
    <t>对设立宗教临时活动地点的监管</t>
  </si>
  <si>
    <t>对设立宗教临时活动地点的行政检查</t>
  </si>
  <si>
    <t>《宗教事务条例》（2004年11月30日国务院令第426号，2017年8月26日修订）第三十五条：“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在县级人民政府宗教事务部门指导下，所在地乡级人民政府对临时活动地点的活动进行监管。具备设立宗教活动场所条件后，办理宗教活动场所设立审批和登记手续。临时活动地点的宗教活动应当符合本条例的相关规定。”</t>
  </si>
  <si>
    <t>3400-Z-00800-140602</t>
  </si>
  <si>
    <t>对印刷宗教内容的内部资料性出版物和宗教用品的监管</t>
  </si>
  <si>
    <t>对印刷宗教内容的内部资料性出版物和宗教用品的行政检查</t>
  </si>
  <si>
    <t>《印刷业管理条例》（2001年8月2日国务院令第315号）第二十条：印刷企业接受委托印刷内部资料性出版物的，必须验证县级以上地方人民政府出版行政部门核发的准印证。印刷企业接受委托印刷宗教内容的内部资料性出版物的，必须验证省、自治区、直辖市人民政府宗教事务管理部门的批准文件和省、自治区、直辖市人民政府出版行政部门核发的准印证。出版行政部门应当自收到印刷内部资料性出版物或者印刷宗教内容的内部资料性出版物的申请之日起30日内作出是否核发准印证的决定，并通知申请人；逾期不作出决定的，视为同意印刷。第三十二条：印刷企业接受委托印刷宗教用品的，必须验证省、自治区、直辖市人民政府宗教事务管理部门的批准文件和省、自治区、直辖市人民政府出版行政部门核发的准印证；省、自治区、直辖市人民政府出版行政部门应当自收到印刷宗教用品的申请之日起10日内作出是否核发准印证的决定，并通知申请人；逾期不作出决定的，视为同意印刷。《宗教事务条例》（2004年11月30日国务院令第426号，2017年8月26日修订）第四十五条第一款：“宗教团体、宗教院校和寺观教堂按照国家有关规定可以编印、发送宗教内部资料性出版物。出版公开发行的宗教出版物，按照国家出版管理的规定办理。”</t>
  </si>
  <si>
    <t>3400-Z-00900-140602</t>
  </si>
  <si>
    <t>对在华外国人集体进行宗教活动临时地点的监管</t>
  </si>
  <si>
    <t>对在华外国人集体进行宗教活动临时地点的行政检查</t>
  </si>
  <si>
    <t>《国务院对确需保留的行政审批项目设定行政许可的决定》（国务院令第412号）附件第366项：在华外国人集体进行临时宗教活动地点审批（实施机关：国家宗教局、省级人民政府宗教事务管理部门）。《国务院关于取消和下放一批行政审批项目的决定》（国发〔2013〕44号）附件：《国务院决定取消和下放管理层级的行政审批项目目录（共计82项）》第64项：“在华外国人集体进行宗教活动临时地点审批”下放至省级人民政府宗教事务管理部门。</t>
  </si>
  <si>
    <t>3400-Z-01000-140602</t>
  </si>
  <si>
    <t>对在宗教活动场所内改建或者新建建筑物的监管</t>
  </si>
  <si>
    <t>对在宗教活动场所内改建或者新建建筑物的行政检查</t>
  </si>
  <si>
    <t>3400-Z-01100-140602</t>
  </si>
  <si>
    <t>对设立宗教院校的监管</t>
  </si>
  <si>
    <t>对设立宗教院校的行政检查</t>
  </si>
  <si>
    <t>《宗教事务条例》（2004年11月30日国务院令第426号，2017年8月26日修订）第十二条第一款：“设立宗教院校，应当由全国性宗教团体向国务院宗教事务部门提出申请，或者由省、自治区、直辖市宗教团体向拟设立的宗教院校所在地的省、自治区、直辖市人民政府宗教事务部门提出申请。省、自治区、直辖市人民政府宗教事务部门应当自收到申请之日起30日内提出意见，报国务院宗教事务部门审批。”第十五条：“宗教院校变更校址、校名、隶属关系、培养目标、学制、办学规模等以及合并、分设和终止，应当按照本条例第十二条规定的程序办理。”</t>
  </si>
  <si>
    <t>3400-Z-01200-140602</t>
  </si>
  <si>
    <t>对宗教活动场所法人登记的监管</t>
  </si>
  <si>
    <t>对宗教活动场所法人登记的行政检查</t>
  </si>
  <si>
    <t>3400-Z-01300-140602</t>
  </si>
  <si>
    <t>对宗教团体、宗教院校、宗教活动场所接受境外组织和个人捐赠的监管</t>
  </si>
  <si>
    <t>对宗教团体、宗教院校、宗教活动场所接受境外组织和个人捐赠的行政检查</t>
  </si>
  <si>
    <t>3400-Z-01400-140602</t>
  </si>
  <si>
    <t>对开展宗教教育培训的监管</t>
  </si>
  <si>
    <t>对开展宗教教育培训的行政检查</t>
  </si>
  <si>
    <t>《宗教事务条例》（2004年11月30日国务院令第426号，2017年8月26日修订）第十八条：“宗教团体和寺院、宫观、清真寺、教堂（以下称寺观教堂）开展培养宗教教职人员、学习时间在3个月以上的宗教教育培训，应当报设区的市级以上地方人民政府宗教事务部门审批。”</t>
  </si>
  <si>
    <t>3400-Z-01500-140602</t>
  </si>
  <si>
    <t>对筹备设立宗教活动场所的监管</t>
  </si>
  <si>
    <t>对筹备设立宗教活动场所的行政检查</t>
  </si>
  <si>
    <t>《宗教事务条例》（2004年11月30日国务院令第426号，2017年8月26日修订）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部门。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30日内，作出批准或者不予批准的决定。宗教活动场所的设立申请获批准后，方可办理该宗教活动场所的筹建事项。”第三十三条第二款：“宗教活动场所扩建、异地重建的，应当按照本条例第二十一条规定的程序办理。”</t>
  </si>
  <si>
    <t>3400-Z-01600-140602</t>
  </si>
  <si>
    <t>对宗教教职人员的监管</t>
  </si>
  <si>
    <t>对宗教教职人员的行政检查</t>
  </si>
  <si>
    <t>《宗教事务条例》（2004年11月30日国务院令第426号，2017年8月26日修订）第三十六条：“宗教教职人员经宗教团体认定，报县级以上人民政府宗教事务部门备案，可以从事宗教教务活动。藏传佛教活佛传承继位，在佛教团体的指导下，依照宗教仪轨和历史定制办理，报省级以上人民政府宗教事务部门或者省级以上人民政府批准。天主教的主教由天主教的全国性宗教团体报国务院宗教事务部门备案。未取得或者已丧失宗教教职人员资格的，不得以宗教教职人员的身份从事活动。”第三十七条：“宗教教职人员担任或者离任宗教活动场所主要教职，经本宗教的宗教团体同意后，报县级以上人民政府宗教事务部门备案。”</t>
  </si>
  <si>
    <t>3400-Z-01700-140602</t>
  </si>
  <si>
    <t>对宗教团体、宗教院校、宗教活动场所违反国家有关财税规定的行政处罚</t>
  </si>
  <si>
    <t>《宗教事务条例》（2004年11月30日国务院令第426号，2017年8月26日修订）第六十七条：“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</si>
  <si>
    <t>1.立案阶段责任：发现涉嫌违法行为，应及时制止正在实施的违法行为，下达《责令停止违法行为通知书》，并予以审查，决定是否立案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
3.审查阶段责任：对案件违法事实、证据、调查取证程序、法律适用、处罚种类和幅度、当事人陈述和申辩理由等方面进行审查，提出处理意见（主要证据不足时，以适当的方式补充调查）
4.告知阶段责任：做出行政处罚决定前，告知违法事实及其享有的陈述申辩等权力
5.决定阶段责任：制作行政处罚决定书，载明行政处罚告知、当事人陈述申辩或者听证情况等内容
6.送达阶段责任：行政处罚决定书按法律规定的方式送达当事人
7.其他责任</t>
  </si>
  <si>
    <t xml:space="preserve">1.   [法律]《中华人民共和国行政处罚法》第三十条
2-1. [法律]《中华人民共和国行政处罚法》第三十一条
2-2. [法律]《中华人民共和国行政处罚法》第三十二条
2-3. [法律]《中华人民共和国行政处罚法》第三十五条
2-4. [法律]《中华人民共和国行政处罚法》第三十七条
3.   [法律]《中华人民共和国行政处罚法》第三十八条
4.   [法律]《中华人民共和国行政处罚法》第三十九条
5.   [法律]《中华人民共和国行政处罚法》第四十条
</t>
  </si>
  <si>
    <t>3400-Z-01800-140602</t>
  </si>
  <si>
    <t>对宗教团体、宗教院校、宗教活动场所有宣扬支持资助宗教极端主义等行为的行政处罚</t>
  </si>
  <si>
    <t>《宗教事务条例》（2004年11月30日国务院令第426号，2017年8月26日修订）第六十三条：“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宗教团体、宗教院校或者宗教活动场所有前款行为，情节严重的，有关部门应当采取必要的措施对其进行整顿，拒不接受整顿的，由登记管理机关或者批准设立机关依法吊销其登记证书或者设立许可。”</t>
  </si>
  <si>
    <t>3400-Z-01900-140602</t>
  </si>
  <si>
    <t>对宗教团体、宗教院校、宗教活动场所的行政处罚</t>
  </si>
  <si>
    <t>《宗教事务条例》（2004年11月30日国务院令第426号，2017年8月26日修订）第六十五条：“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二）宗教院校违反培养目标、办学章程和课程设置要求的；（三）宗教活动场所违反本条例第二十六条规定，未建立有关管理制度或者管理制度不符合要求的；（四）宗教活动场所违反本条例第五十四条规定，将用于宗教活动的房屋、构筑物及其附属的宗教教职人员生活用房转让、抵押或者作为实物投资的；（五）宗教活动场所内发生重大事故、重大事件未及时报告，造成严重后果的；（六）违反本条例第五条规定，违背宗教的独立自主自办原则的；（七）违反国家有关规定接受境内外捐赠的；（八）拒不接受行政管理机关依法实施的监督管理的。”</t>
  </si>
  <si>
    <t>3400-Z-02000-140602</t>
  </si>
  <si>
    <t>对举行大型宗教活动的行政处罚</t>
  </si>
  <si>
    <t>《宗教事务条例》（2004年11月30日国务院令第426号，2017年8月26日修订）第六十四条：“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</si>
  <si>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3400-Z-02100-140602</t>
  </si>
  <si>
    <t>对宗教团体成立、变更、注销前的监管</t>
  </si>
  <si>
    <t>对宗教团体成立、变更、注销前审批的行政处罚</t>
  </si>
  <si>
    <t>《宗教事务条例》（2004年11月30日国务院令第426号，2017年8月26日修订）第六十五条：“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t>
  </si>
  <si>
    <t>3400-Z-02200-140602</t>
  </si>
  <si>
    <t>对违法修建大型露天宗教造像的行政处罚</t>
  </si>
  <si>
    <t>《宗教事务条例》（2004年11月30日国务院令第426号，2017年8月26日修订）第七十二条：“违反本条例规定修建大型露天宗教造像的，由宗教事务部门会同国土、规划、建设、旅游等部门责令停止施工，限期拆除，有违法所得的，没收违法所得；情节严重的，并处造像建设工程造价百分之五以上百分之十以下的罚款。投资、承包经营宗教活动场所或者大型露天宗教造像的，由宗教事务部门会同工商、规划、建设等部门责令改正，并没收违法所得；情节严重的，由登记管理机关吊销该宗教活动场所的登记证书，并依法追究相关人员的责任。”</t>
  </si>
  <si>
    <t>3400-Z-02300-140602</t>
  </si>
  <si>
    <t>对设立宗教临时活动地点的行政处罚</t>
  </si>
  <si>
    <t>《宗教事务条例》（2004年11月30日国务院令第426号，2017年8月26日修订）第六十六条：“临时活动地点的活动违反本条例相关规定的，由宗教事务部门责令改正；情节严重的，责令停止活动，撤销该临时活动地点；有违法所得、非法财物的，予以没收。”</t>
  </si>
  <si>
    <t>3400-Z-02400-140602</t>
  </si>
  <si>
    <t>对印刷宗教内容的内部资料性出版物和宗教用品的行政处罚</t>
  </si>
  <si>
    <t>《宗教事务条例》（2004年11月30日国务院令第426号，2017年8月26日修订）第六十八条第一款：“涉及宗教内容的出版物或者互联网宗教信息服务有本条例第四十五条第二款禁止内容的，由有关部门对相关责任单位及人员依法给予行政处罚；构成犯罪的，依法追究刑事责任。”</t>
  </si>
  <si>
    <t>3400-Z-02500-140602</t>
  </si>
  <si>
    <t>对在华外国人集体进行宗教活动临时地点的行政处罚</t>
  </si>
  <si>
    <t>《中华人民共和国境内外国人宗教活动管理规定》第九条：“外国人违反本规定进行宗教活动的，县级以上人民政府宗教事务部门和其他有关部门应当予以劝阻、制止；构成违反外国人入境出境管理行为或者治安管理行为的，由公安机关依法进行处罚；构成犯罪的，由司法机关依法追究刑事责任。”</t>
  </si>
  <si>
    <t>3400-Z-02600-140602</t>
  </si>
  <si>
    <t>对擅自设立宗教院校的行政处罚</t>
  </si>
  <si>
    <t>《宗教事务条例》（2004年11月30日国务院令第426号，2017年8月26日修订）第六十九条第一款：“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t>
  </si>
  <si>
    <t>3400-Z-02700-140602</t>
  </si>
  <si>
    <t>对宗教活动场所法人登记的行政处罚</t>
  </si>
  <si>
    <t>3400-Z-02800-140602</t>
  </si>
  <si>
    <t>对非宗教团体、非宗教院校、非宗教活动场所、非指定的临时活动地点接受宗教性捐赠的行政处罚</t>
  </si>
  <si>
    <t>《宗教事务条例》（2004年11月30日国务院令第426号，2017年8月26日修订）第六十九条第二款：“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</si>
  <si>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3400-Z-02900-140602</t>
  </si>
  <si>
    <t>对宗教团体、宗教院校、宗教活动场所接受境外组织和个人捐赠的行政处罚</t>
  </si>
  <si>
    <t>《宗教事务条例》（2004年11月30日国务院令第426号，2017年8月26日修订）第六十五条：“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七）违反国家有关规定接受境内外捐赠的；……”</t>
  </si>
  <si>
    <t>3400-Z-03000-140602</t>
  </si>
  <si>
    <t>对开展宗教教育培训的行政处罚</t>
  </si>
  <si>
    <t>《宗教事务条例》（2004年11月30日国务院令第426号，2017年8月26日修订）第七十条：“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t>
  </si>
  <si>
    <t>3400-Z-03100-140602</t>
  </si>
  <si>
    <t>对擅自设立宗教活动场所的行政处罚</t>
  </si>
  <si>
    <t>3400-Z-03200-140602</t>
  </si>
  <si>
    <t>对假冒宗教教职人员的行政处罚</t>
  </si>
  <si>
    <t>《宗教事务条例》（2004年11月30日国务院令第426号，2017年8月26日修订）第七十四条：“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</si>
  <si>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3400-Z-03300-140602</t>
  </si>
  <si>
    <t>对宗教教职人员的行政处罚</t>
  </si>
  <si>
    <t>《宗教事务条例》（2004年11月30日国务院令第426号，2017年8月26日修订）第七十三条：“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二）受境外势力支配，擅自接受境外宗教团体或者机构委任教职，以及其他违背宗教的独立自主自办原则的；（三）违反国家有关规定接受境内外捐赠的；（四）组织、主持未经批准的在宗教活动场所外举行的宗教活动的；（五）其他违反法律、法规、规章的行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</si>
</sst>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sz val="12"/>
      <color theme="1"/>
      <name val="宋体"/>
      <charset val="134"/>
      <scheme val="minor"/>
    </font>
    <font>
      <sz val="30"/>
      <color theme="1"/>
      <name val="宋体"/>
      <charset val="134"/>
      <scheme val="minor"/>
    </font>
    <font>
      <sz val="12"/>
      <name val="Arial"/>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6" borderId="0" applyNumberFormat="0" applyBorder="0" applyAlignment="0" applyProtection="0">
      <alignment vertical="center"/>
    </xf>
    <xf numFmtId="0" fontId="20"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5" borderId="7" applyNumberFormat="0" applyFont="0" applyAlignment="0" applyProtection="0">
      <alignment vertical="center"/>
    </xf>
    <xf numFmtId="0" fontId="13" fillId="2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5" applyNumberFormat="0" applyFill="0" applyAlignment="0" applyProtection="0">
      <alignment vertical="center"/>
    </xf>
    <xf numFmtId="0" fontId="7" fillId="0" borderId="5" applyNumberFormat="0" applyFill="0" applyAlignment="0" applyProtection="0">
      <alignment vertical="center"/>
    </xf>
    <xf numFmtId="0" fontId="13" fillId="21" borderId="0" applyNumberFormat="0" applyBorder="0" applyAlignment="0" applyProtection="0">
      <alignment vertical="center"/>
    </xf>
    <xf numFmtId="0" fontId="10" fillId="0" borderId="9" applyNumberFormat="0" applyFill="0" applyAlignment="0" applyProtection="0">
      <alignment vertical="center"/>
    </xf>
    <xf numFmtId="0" fontId="13" fillId="20" borderId="0" applyNumberFormat="0" applyBorder="0" applyAlignment="0" applyProtection="0">
      <alignment vertical="center"/>
    </xf>
    <xf numFmtId="0" fontId="14" fillId="14" borderId="6" applyNumberFormat="0" applyAlignment="0" applyProtection="0">
      <alignment vertical="center"/>
    </xf>
    <xf numFmtId="0" fontId="23" fillId="14" borderId="10" applyNumberFormat="0" applyAlignment="0" applyProtection="0">
      <alignment vertical="center"/>
    </xf>
    <xf numFmtId="0" fontId="6" fillId="6" borderId="4" applyNumberFormat="0" applyAlignment="0" applyProtection="0">
      <alignment vertical="center"/>
    </xf>
    <xf numFmtId="0" fontId="5" fillId="25" borderId="0" applyNumberFormat="0" applyBorder="0" applyAlignment="0" applyProtection="0">
      <alignment vertical="center"/>
    </xf>
    <xf numFmtId="0" fontId="13" fillId="13" borderId="0" applyNumberFormat="0" applyBorder="0" applyAlignment="0" applyProtection="0">
      <alignment vertical="center"/>
    </xf>
    <xf numFmtId="0" fontId="22" fillId="0" borderId="11" applyNumberFormat="0" applyFill="0" applyAlignment="0" applyProtection="0">
      <alignment vertical="center"/>
    </xf>
    <xf numFmtId="0" fontId="16" fillId="0" borderId="8" applyNumberFormat="0" applyFill="0" applyAlignment="0" applyProtection="0">
      <alignment vertical="center"/>
    </xf>
    <xf numFmtId="0" fontId="21" fillId="24" borderId="0" applyNumberFormat="0" applyBorder="0" applyAlignment="0" applyProtection="0">
      <alignment vertical="center"/>
    </xf>
    <xf numFmtId="0" fontId="19" fillId="19" borderId="0" applyNumberFormat="0" applyBorder="0" applyAlignment="0" applyProtection="0">
      <alignment vertical="center"/>
    </xf>
    <xf numFmtId="0" fontId="5" fillId="32" borderId="0" applyNumberFormat="0" applyBorder="0" applyAlignment="0" applyProtection="0">
      <alignment vertical="center"/>
    </xf>
    <xf numFmtId="0" fontId="13" fillId="12" borderId="0" applyNumberFormat="0" applyBorder="0" applyAlignment="0" applyProtection="0">
      <alignment vertical="center"/>
    </xf>
    <xf numFmtId="0" fontId="5" fillId="31" borderId="0" applyNumberFormat="0" applyBorder="0" applyAlignment="0" applyProtection="0">
      <alignment vertical="center"/>
    </xf>
    <xf numFmtId="0" fontId="5" fillId="5"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3" fillId="17" borderId="0" applyNumberFormat="0" applyBorder="0" applyAlignment="0" applyProtection="0">
      <alignment vertical="center"/>
    </xf>
    <xf numFmtId="0" fontId="13" fillId="11" borderId="0" applyNumberFormat="0" applyBorder="0" applyAlignment="0" applyProtection="0">
      <alignment vertical="center"/>
    </xf>
    <xf numFmtId="0" fontId="5" fillId="29" borderId="0" applyNumberFormat="0" applyBorder="0" applyAlignment="0" applyProtection="0">
      <alignment vertical="center"/>
    </xf>
    <xf numFmtId="0" fontId="5" fillId="3"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7" borderId="0" applyNumberFormat="0" applyBorder="0" applyAlignment="0" applyProtection="0">
      <alignment vertical="center"/>
    </xf>
    <xf numFmtId="0" fontId="13" fillId="16" borderId="0" applyNumberFormat="0" applyBorder="0" applyAlignment="0" applyProtection="0">
      <alignment vertical="center"/>
    </xf>
    <xf numFmtId="0" fontId="5" fillId="7" borderId="0" applyNumberFormat="0" applyBorder="0" applyAlignment="0" applyProtection="0">
      <alignment vertical="center"/>
    </xf>
    <xf numFmtId="0" fontId="13" fillId="18"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lignment vertical="center"/>
    </xf>
    <xf numFmtId="0" fontId="4"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5" Type="http://www.wps.cn/officeDocument/2020/cellImage" Target="cellimages.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5"/>
  <sheetViews>
    <sheetView tabSelected="1" topLeftCell="H1" workbookViewId="0">
      <selection activeCell="M5" sqref="M5"/>
    </sheetView>
  </sheetViews>
  <sheetFormatPr defaultColWidth="9" defaultRowHeight="14"/>
  <cols>
    <col min="1" max="1" width="3.87272727272727" style="4" customWidth="1"/>
    <col min="2" max="2" width="5.75454545454545" style="5" customWidth="1"/>
    <col min="3" max="3" width="11.2545454545455" customWidth="1"/>
    <col min="4" max="4" width="15" customWidth="1"/>
    <col min="5" max="5" width="13.2545454545455" customWidth="1"/>
    <col min="6" max="6" width="36.3727272727273" customWidth="1"/>
    <col min="7" max="7" width="44" customWidth="1"/>
    <col min="8" max="8" width="55.7545454545455" customWidth="1"/>
    <col min="9" max="9" width="7.5" customWidth="1"/>
    <col min="10" max="10" width="10.6272727272727" customWidth="1"/>
    <col min="11" max="12" width="26.5454545454545" customWidth="1"/>
  </cols>
  <sheetData>
    <row r="1" ht="37.5" spans="1:12">
      <c r="A1" s="6" t="s">
        <v>0</v>
      </c>
      <c r="B1" s="6"/>
      <c r="C1" s="6"/>
      <c r="D1" s="6"/>
      <c r="E1" s="6"/>
      <c r="F1" s="6"/>
      <c r="G1" s="6"/>
      <c r="H1" s="6"/>
      <c r="I1" s="6"/>
      <c r="J1" s="6"/>
      <c r="K1" s="6"/>
      <c r="L1" s="6"/>
    </row>
    <row r="2" s="1" customFormat="1" ht="15" spans="1:2">
      <c r="A2" s="1" t="s">
        <v>1</v>
      </c>
      <c r="B2" s="7"/>
    </row>
    <row r="3" s="2" customFormat="1" ht="18" customHeight="1" spans="1:12">
      <c r="A3" s="8" t="s">
        <v>2</v>
      </c>
      <c r="B3" s="8" t="s">
        <v>3</v>
      </c>
      <c r="C3" s="9" t="s">
        <v>4</v>
      </c>
      <c r="D3" s="9" t="s">
        <v>5</v>
      </c>
      <c r="E3" s="9"/>
      <c r="F3" s="8" t="s">
        <v>6</v>
      </c>
      <c r="G3" s="10" t="s">
        <v>7</v>
      </c>
      <c r="H3" s="10" t="s">
        <v>8</v>
      </c>
      <c r="I3" s="10" t="s">
        <v>9</v>
      </c>
      <c r="J3" s="8" t="s">
        <v>10</v>
      </c>
      <c r="K3" s="10" t="s">
        <v>11</v>
      </c>
      <c r="L3" s="8" t="s">
        <v>12</v>
      </c>
    </row>
    <row r="4" s="2" customFormat="1" ht="18" customHeight="1" spans="1:12">
      <c r="A4" s="8"/>
      <c r="B4" s="8"/>
      <c r="C4" s="9"/>
      <c r="D4" s="9" t="s">
        <v>13</v>
      </c>
      <c r="E4" s="9" t="s">
        <v>14</v>
      </c>
      <c r="F4" s="8"/>
      <c r="G4" s="11"/>
      <c r="H4" s="11"/>
      <c r="I4" s="11"/>
      <c r="J4" s="8"/>
      <c r="K4" s="11"/>
      <c r="L4" s="8"/>
    </row>
    <row r="5" s="3" customFormat="1" ht="225" spans="1:12">
      <c r="A5" s="12">
        <v>1</v>
      </c>
      <c r="B5" s="13" t="s">
        <v>15</v>
      </c>
      <c r="C5" s="14" t="s">
        <v>16</v>
      </c>
      <c r="D5" s="15" t="s">
        <v>17</v>
      </c>
      <c r="E5" s="16"/>
      <c r="F5" s="17" t="s">
        <v>18</v>
      </c>
      <c r="G5" s="17" t="s">
        <v>19</v>
      </c>
      <c r="H5" s="17" t="s">
        <v>20</v>
      </c>
      <c r="I5" s="17" t="s">
        <v>21</v>
      </c>
      <c r="J5" s="18" t="s">
        <v>22</v>
      </c>
      <c r="K5" s="18" t="str">
        <f>_xlfn.DISPIMG("ID_C6DE434A2B7546F086646BF547B197F3",1)</f>
        <v>=DISPIMG("ID_C6DE434A2B7546F086646BF547B197F3",1)</v>
      </c>
      <c r="L5" s="16" t="str">
        <f>_xlfn.DISPIMG("ID_F7F2103F6C5C423FBD6997D2C5DE8453",1)</f>
        <v>=DISPIMG("ID_F7F2103F6C5C423FBD6997D2C5DE8453",1)</v>
      </c>
    </row>
    <row r="6" s="3" customFormat="1" ht="225" spans="1:12">
      <c r="A6" s="12">
        <v>2</v>
      </c>
      <c r="B6" s="13" t="s">
        <v>15</v>
      </c>
      <c r="C6" s="14" t="s">
        <v>23</v>
      </c>
      <c r="D6" s="15" t="s">
        <v>24</v>
      </c>
      <c r="E6" s="16"/>
      <c r="F6" s="17" t="s">
        <v>25</v>
      </c>
      <c r="G6" s="17" t="s">
        <v>19</v>
      </c>
      <c r="H6" s="17" t="s">
        <v>20</v>
      </c>
      <c r="I6" s="17" t="s">
        <v>21</v>
      </c>
      <c r="J6" s="18" t="s">
        <v>22</v>
      </c>
      <c r="K6" s="18" t="str">
        <f>_xlfn.DISPIMG("ID_2A27763C27F84F589CF9F1E5F50B0F1B",1)</f>
        <v>=DISPIMG("ID_2A27763C27F84F589CF9F1E5F50B0F1B",1)</v>
      </c>
      <c r="L6" s="16" t="str">
        <f>_xlfn.DISPIMG("ID_770379354E1B443CB5DFBEF220E1C9DF",1)</f>
        <v>=DISPIMG("ID_770379354E1B443CB5DFBEF220E1C9DF",1)</v>
      </c>
    </row>
    <row r="7" s="3" customFormat="1" ht="225" spans="1:15">
      <c r="A7" s="12">
        <v>3</v>
      </c>
      <c r="B7" s="13" t="s">
        <v>15</v>
      </c>
      <c r="C7" s="14" t="s">
        <v>26</v>
      </c>
      <c r="D7" s="15" t="s">
        <v>27</v>
      </c>
      <c r="E7" s="16"/>
      <c r="F7" s="17" t="s">
        <v>28</v>
      </c>
      <c r="G7" s="17" t="s">
        <v>19</v>
      </c>
      <c r="H7" s="17" t="s">
        <v>20</v>
      </c>
      <c r="I7" s="17" t="s">
        <v>21</v>
      </c>
      <c r="J7" s="18" t="s">
        <v>22</v>
      </c>
      <c r="K7" s="18" t="str">
        <f>_xlfn.DISPIMG("ID_45A9A4AE326D4A54BA7DC498FB26E8E4",1)</f>
        <v>=DISPIMG("ID_45A9A4AE326D4A54BA7DC498FB26E8E4",1)</v>
      </c>
      <c r="L7" s="16" t="str">
        <f>_xlfn.DISPIMG("ID_2DEC9311E46E446EADE2190A58461D36",1)</f>
        <v>=DISPIMG("ID_2DEC9311E46E446EADE2190A58461D36",1)</v>
      </c>
      <c r="O7" s="3" t="s">
        <v>29</v>
      </c>
    </row>
    <row r="8" s="3" customFormat="1" ht="225" spans="1:12">
      <c r="A8" s="12">
        <v>4</v>
      </c>
      <c r="B8" s="13" t="s">
        <v>15</v>
      </c>
      <c r="C8" s="14" t="s">
        <v>30</v>
      </c>
      <c r="D8" s="15" t="s">
        <v>27</v>
      </c>
      <c r="E8" s="15" t="s">
        <v>27</v>
      </c>
      <c r="F8" s="17" t="s">
        <v>28</v>
      </c>
      <c r="G8" s="17" t="s">
        <v>19</v>
      </c>
      <c r="H8" s="17" t="s">
        <v>20</v>
      </c>
      <c r="I8" s="17" t="s">
        <v>21</v>
      </c>
      <c r="J8" s="18" t="s">
        <v>22</v>
      </c>
      <c r="K8" s="18" t="str">
        <f>_xlfn.DISPIMG("ID_39B8C452F6644761A2DD52D8208BBCBB",1)</f>
        <v>=DISPIMG("ID_39B8C452F6644761A2DD52D8208BBCBB",1)</v>
      </c>
      <c r="L8" s="16" t="str">
        <f>_xlfn.DISPIMG("ID_E76BF5307F7C4EE0B27D8AE7803C11F1",1)</f>
        <v>=DISPIMG("ID_E76BF5307F7C4EE0B27D8AE7803C11F1",1)</v>
      </c>
    </row>
    <row r="9" s="3" customFormat="1" ht="225" spans="1:12">
      <c r="A9" s="12">
        <v>5</v>
      </c>
      <c r="B9" s="13" t="s">
        <v>15</v>
      </c>
      <c r="C9" s="14" t="s">
        <v>31</v>
      </c>
      <c r="D9" s="15" t="s">
        <v>27</v>
      </c>
      <c r="E9" s="15" t="s">
        <v>32</v>
      </c>
      <c r="F9" s="17" t="s">
        <v>28</v>
      </c>
      <c r="G9" s="17" t="s">
        <v>19</v>
      </c>
      <c r="H9" s="17" t="s">
        <v>20</v>
      </c>
      <c r="I9" s="17" t="s">
        <v>21</v>
      </c>
      <c r="J9" s="18" t="s">
        <v>22</v>
      </c>
      <c r="K9" s="18" t="str">
        <f>_xlfn.DISPIMG("ID_9B0F39F3DDBB4B8CAACC0BAB7499AC4F",1)</f>
        <v>=DISPIMG("ID_9B0F39F3DDBB4B8CAACC0BAB7499AC4F",1)</v>
      </c>
      <c r="L9" s="16" t="str">
        <f>_xlfn.DISPIMG("ID_1E848FBCDD5B47C6B5C3BAD52FD00DB2",1)</f>
        <v>=DISPIMG("ID_1E848FBCDD5B47C6B5C3BAD52FD00DB2",1)</v>
      </c>
    </row>
    <row r="10" s="3" customFormat="1" ht="225" spans="1:12">
      <c r="A10" s="12">
        <v>6</v>
      </c>
      <c r="B10" s="13" t="s">
        <v>15</v>
      </c>
      <c r="C10" s="14" t="s">
        <v>33</v>
      </c>
      <c r="D10" s="15" t="s">
        <v>27</v>
      </c>
      <c r="E10" s="15" t="s">
        <v>34</v>
      </c>
      <c r="F10" s="17" t="s">
        <v>28</v>
      </c>
      <c r="G10" s="17" t="s">
        <v>19</v>
      </c>
      <c r="H10" s="17" t="s">
        <v>20</v>
      </c>
      <c r="I10" s="17" t="s">
        <v>21</v>
      </c>
      <c r="J10" s="18" t="s">
        <v>22</v>
      </c>
      <c r="K10" s="18" t="str">
        <f>_xlfn.DISPIMG("ID_2FABADB57D114F0CA30F4544DEFFA142",1)</f>
        <v>=DISPIMG("ID_2FABADB57D114F0CA30F4544DEFFA142",1)</v>
      </c>
      <c r="L10" s="16" t="str">
        <f>_xlfn.DISPIMG("ID_84CB70F7DAD942549CC69A510E422454",1)</f>
        <v>=DISPIMG("ID_84CB70F7DAD942549CC69A510E422454",1)</v>
      </c>
    </row>
    <row r="11" s="3" customFormat="1" ht="225" spans="1:12">
      <c r="A11" s="12">
        <v>7</v>
      </c>
      <c r="B11" s="13" t="s">
        <v>15</v>
      </c>
      <c r="C11" s="14" t="s">
        <v>35</v>
      </c>
      <c r="D11" s="15" t="s">
        <v>36</v>
      </c>
      <c r="E11" s="16"/>
      <c r="F11" s="17" t="s">
        <v>37</v>
      </c>
      <c r="G11" s="17" t="s">
        <v>19</v>
      </c>
      <c r="H11" s="17" t="s">
        <v>20</v>
      </c>
      <c r="I11" s="17" t="s">
        <v>21</v>
      </c>
      <c r="J11" s="18" t="s">
        <v>22</v>
      </c>
      <c r="K11" s="18" t="str">
        <f>_xlfn.DISPIMG("ID_E2127800D6E44F09AF9713F92ABA0227",1)</f>
        <v>=DISPIMG("ID_E2127800D6E44F09AF9713F92ABA0227",1)</v>
      </c>
      <c r="L11" s="16" t="str">
        <f>_xlfn.DISPIMG("ID_BC8EECCB3C404DA19A5D2B3890272324",1)</f>
        <v>=DISPIMG("ID_BC8EECCB3C404DA19A5D2B3890272324",1)</v>
      </c>
    </row>
    <row r="12" s="3" customFormat="1" ht="270" spans="1:12">
      <c r="A12" s="12">
        <v>8</v>
      </c>
      <c r="B12" s="13" t="s">
        <v>15</v>
      </c>
      <c r="C12" s="14" t="s">
        <v>38</v>
      </c>
      <c r="D12" s="15" t="s">
        <v>39</v>
      </c>
      <c r="E12" s="16"/>
      <c r="F12" s="17" t="s">
        <v>40</v>
      </c>
      <c r="G12" s="17" t="s">
        <v>19</v>
      </c>
      <c r="H12" s="17" t="s">
        <v>20</v>
      </c>
      <c r="I12" s="17" t="s">
        <v>21</v>
      </c>
      <c r="J12" s="18" t="s">
        <v>22</v>
      </c>
      <c r="K12" s="18" t="str">
        <f>_xlfn.DISPIMG("ID_A0B52997798B44848AD1164FB078A4A1",1)</f>
        <v>=DISPIMG("ID_A0B52997798B44848AD1164FB078A4A1",1)</v>
      </c>
      <c r="L12" s="16" t="str">
        <f>_xlfn.DISPIMG("ID_A4D3FD785764407F80AF235FA4A7F689",1)</f>
        <v>=DISPIMG("ID_A4D3FD785764407F80AF235FA4A7F689",1)</v>
      </c>
    </row>
    <row r="13" s="3" customFormat="1" ht="270" spans="1:12">
      <c r="A13" s="12">
        <v>9</v>
      </c>
      <c r="B13" s="13" t="s">
        <v>15</v>
      </c>
      <c r="C13" s="14" t="s">
        <v>41</v>
      </c>
      <c r="D13" s="15" t="s">
        <v>39</v>
      </c>
      <c r="E13" s="15" t="s">
        <v>42</v>
      </c>
      <c r="F13" s="17" t="s">
        <v>40</v>
      </c>
      <c r="G13" s="17" t="s">
        <v>19</v>
      </c>
      <c r="H13" s="17" t="s">
        <v>20</v>
      </c>
      <c r="I13" s="17" t="s">
        <v>21</v>
      </c>
      <c r="J13" s="18" t="s">
        <v>22</v>
      </c>
      <c r="K13" s="18" t="str">
        <f>_xlfn.DISPIMG("ID_E85020970254411B85B087B672E647C4",1)</f>
        <v>=DISPIMG("ID_E85020970254411B85B087B672E647C4",1)</v>
      </c>
      <c r="L13" s="16" t="str">
        <f>_xlfn.DISPIMG("ID_D1A2175B356146B794D0FFE46809C3E4",1)</f>
        <v>=DISPIMG("ID_D1A2175B356146B794D0FFE46809C3E4",1)</v>
      </c>
    </row>
    <row r="14" s="3" customFormat="1" ht="270" spans="1:12">
      <c r="A14" s="12">
        <v>10</v>
      </c>
      <c r="B14" s="13" t="s">
        <v>15</v>
      </c>
      <c r="C14" s="14" t="s">
        <v>43</v>
      </c>
      <c r="D14" s="15" t="s">
        <v>39</v>
      </c>
      <c r="E14" s="15" t="s">
        <v>44</v>
      </c>
      <c r="F14" s="17" t="s">
        <v>40</v>
      </c>
      <c r="G14" s="17" t="s">
        <v>19</v>
      </c>
      <c r="H14" s="17" t="s">
        <v>20</v>
      </c>
      <c r="I14" s="17" t="s">
        <v>21</v>
      </c>
      <c r="J14" s="18" t="s">
        <v>22</v>
      </c>
      <c r="K14" s="18" t="str">
        <f>_xlfn.DISPIMG("ID_4C089481FDD741E48F5965D164535C15",1)</f>
        <v>=DISPIMG("ID_4C089481FDD741E48F5965D164535C15",1)</v>
      </c>
      <c r="L14" s="16" t="str">
        <f>_xlfn.DISPIMG("ID_BED4BF9718FE420F8439C8EA45DDD990",1)</f>
        <v>=DISPIMG("ID_BED4BF9718FE420F8439C8EA45DDD990",1)</v>
      </c>
    </row>
    <row r="15" s="3" customFormat="1" ht="270" spans="1:12">
      <c r="A15" s="12">
        <v>11</v>
      </c>
      <c r="B15" s="13" t="s">
        <v>15</v>
      </c>
      <c r="C15" s="14" t="s">
        <v>45</v>
      </c>
      <c r="D15" s="15" t="s">
        <v>39</v>
      </c>
      <c r="E15" s="15" t="s">
        <v>46</v>
      </c>
      <c r="F15" s="17" t="s">
        <v>40</v>
      </c>
      <c r="G15" s="17" t="s">
        <v>19</v>
      </c>
      <c r="H15" s="17" t="s">
        <v>20</v>
      </c>
      <c r="I15" s="17" t="s">
        <v>21</v>
      </c>
      <c r="J15" s="18" t="s">
        <v>22</v>
      </c>
      <c r="K15" s="18" t="str">
        <f>_xlfn.DISPIMG("ID_D363C5B0B90F46D0AF9D9BEEDE8B3179",1)</f>
        <v>=DISPIMG("ID_D363C5B0B90F46D0AF9D9BEEDE8B3179",1)</v>
      </c>
      <c r="L15" s="16" t="str">
        <f>_xlfn.DISPIMG("ID_9BE55774C2CD432C87150FF6CCC63831",1)</f>
        <v>=DISPIMG("ID_9BE55774C2CD432C87150FF6CCC63831",1)</v>
      </c>
    </row>
    <row r="16" s="3" customFormat="1" ht="409.5" spans="1:12">
      <c r="A16" s="12">
        <v>12</v>
      </c>
      <c r="B16" s="13" t="s">
        <v>15</v>
      </c>
      <c r="C16" s="14" t="s">
        <v>47</v>
      </c>
      <c r="D16" s="15" t="s">
        <v>48</v>
      </c>
      <c r="E16" s="16"/>
      <c r="F16" s="17" t="s">
        <v>49</v>
      </c>
      <c r="G16" s="17" t="s">
        <v>19</v>
      </c>
      <c r="H16" s="17" t="s">
        <v>20</v>
      </c>
      <c r="I16" s="17" t="s">
        <v>21</v>
      </c>
      <c r="J16" s="18" t="s">
        <v>22</v>
      </c>
      <c r="K16" s="18" t="str">
        <f>_xlfn.DISPIMG("ID_45CE83FA5CF648F994810DF7912A4FE1",1)</f>
        <v>=DISPIMG("ID_45CE83FA5CF648F994810DF7912A4FE1",1)</v>
      </c>
      <c r="L16" s="16" t="str">
        <f>_xlfn.DISPIMG("ID_7D193879E4BE431D904AC30EF6683A1E",1)</f>
        <v>=DISPIMG("ID_7D193879E4BE431D904AC30EF6683A1E",1)</v>
      </c>
    </row>
    <row r="17" s="3" customFormat="1" ht="409.5" spans="1:12">
      <c r="A17" s="12">
        <v>13</v>
      </c>
      <c r="B17" s="13" t="s">
        <v>15</v>
      </c>
      <c r="C17" s="14" t="s">
        <v>50</v>
      </c>
      <c r="D17" s="15" t="s">
        <v>48</v>
      </c>
      <c r="E17" s="15" t="s">
        <v>51</v>
      </c>
      <c r="F17" s="17" t="s">
        <v>49</v>
      </c>
      <c r="G17" s="17" t="s">
        <v>19</v>
      </c>
      <c r="H17" s="17" t="s">
        <v>20</v>
      </c>
      <c r="I17" s="17" t="s">
        <v>21</v>
      </c>
      <c r="J17" s="18" t="s">
        <v>22</v>
      </c>
      <c r="K17" s="18" t="str">
        <f>_xlfn.DISPIMG("ID_EE109449E2554E76928D349811F3CD94",1)</f>
        <v>=DISPIMG("ID_EE109449E2554E76928D349811F3CD94",1)</v>
      </c>
      <c r="L17" s="16" t="str">
        <f>_xlfn.DISPIMG("ID_D07F14C94C4240228113C8C9E6773673",1)</f>
        <v>=DISPIMG("ID_D07F14C94C4240228113C8C9E6773673",1)</v>
      </c>
    </row>
    <row r="18" s="3" customFormat="1" ht="409.5" spans="1:12">
      <c r="A18" s="12">
        <v>14</v>
      </c>
      <c r="B18" s="13" t="s">
        <v>15</v>
      </c>
      <c r="C18" s="14" t="s">
        <v>52</v>
      </c>
      <c r="D18" s="15" t="s">
        <v>48</v>
      </c>
      <c r="E18" s="15" t="s">
        <v>53</v>
      </c>
      <c r="F18" s="17" t="s">
        <v>49</v>
      </c>
      <c r="G18" s="17" t="s">
        <v>19</v>
      </c>
      <c r="H18" s="17" t="s">
        <v>20</v>
      </c>
      <c r="I18" s="17" t="s">
        <v>21</v>
      </c>
      <c r="J18" s="18" t="s">
        <v>22</v>
      </c>
      <c r="K18" s="18" t="str">
        <f>_xlfn.DISPIMG("ID_C9729AFEEFB64ADDA52FB4506325628E",1)</f>
        <v>=DISPIMG("ID_C9729AFEEFB64ADDA52FB4506325628E",1)</v>
      </c>
      <c r="L18" s="16" t="str">
        <f>_xlfn.DISPIMG("ID_2767777228D74D7EB50111F027C6BF12",1)</f>
        <v>=DISPIMG("ID_2767777228D74D7EB50111F027C6BF12",1)</v>
      </c>
    </row>
    <row r="19" s="3" customFormat="1" ht="409.5" spans="1:12">
      <c r="A19" s="12">
        <v>15</v>
      </c>
      <c r="B19" s="13" t="s">
        <v>15</v>
      </c>
      <c r="C19" s="14" t="s">
        <v>54</v>
      </c>
      <c r="D19" s="15" t="s">
        <v>48</v>
      </c>
      <c r="E19" s="15" t="s">
        <v>55</v>
      </c>
      <c r="F19" s="17" t="s">
        <v>49</v>
      </c>
      <c r="G19" s="17" t="s">
        <v>19</v>
      </c>
      <c r="H19" s="17" t="s">
        <v>20</v>
      </c>
      <c r="I19" s="17" t="s">
        <v>21</v>
      </c>
      <c r="J19" s="18" t="s">
        <v>22</v>
      </c>
      <c r="K19" s="18" t="str">
        <f>_xlfn.DISPIMG("ID_C96BE11BD6B548F9B7D3FF78804E1A8F",1)</f>
        <v>=DISPIMG("ID_C96BE11BD6B548F9B7D3FF78804E1A8F",1)</v>
      </c>
      <c r="L19" s="16" t="str">
        <f>_xlfn.DISPIMG("ID_70A92DC393484CFCB9B03EEEEA4272A2",1)</f>
        <v>=DISPIMG("ID_70A92DC393484CFCB9B03EEEEA4272A2",1)</v>
      </c>
    </row>
    <row r="20" s="3" customFormat="1" ht="225" spans="1:12">
      <c r="A20" s="12">
        <v>16</v>
      </c>
      <c r="B20" s="13" t="s">
        <v>15</v>
      </c>
      <c r="C20" s="14" t="s">
        <v>56</v>
      </c>
      <c r="D20" s="15" t="s">
        <v>57</v>
      </c>
      <c r="E20" s="16"/>
      <c r="F20" s="17" t="s">
        <v>58</v>
      </c>
      <c r="G20" s="17" t="s">
        <v>19</v>
      </c>
      <c r="H20" s="17" t="s">
        <v>20</v>
      </c>
      <c r="I20" s="17" t="s">
        <v>21</v>
      </c>
      <c r="J20" s="18" t="s">
        <v>22</v>
      </c>
      <c r="K20" s="18" t="str">
        <f>_xlfn.DISPIMG("ID_88D6482778EE4D4A934A0BB5DECBC6B9",1)</f>
        <v>=DISPIMG("ID_88D6482778EE4D4A934A0BB5DECBC6B9",1)</v>
      </c>
      <c r="L20" s="16" t="str">
        <f>_xlfn.DISPIMG("ID_3792FCADEF274D28B92174D57DDE7E89",1)</f>
        <v>=DISPIMG("ID_3792FCADEF274D28B92174D57DDE7E89",1)</v>
      </c>
    </row>
    <row r="21" s="3" customFormat="1" ht="409.5" spans="1:12">
      <c r="A21" s="12">
        <v>17</v>
      </c>
      <c r="B21" s="13" t="s">
        <v>59</v>
      </c>
      <c r="C21" s="14" t="s">
        <v>60</v>
      </c>
      <c r="D21" s="15" t="s">
        <v>61</v>
      </c>
      <c r="E21" s="16"/>
      <c r="F21" s="17" t="s">
        <v>62</v>
      </c>
      <c r="G21" s="17" t="s">
        <v>19</v>
      </c>
      <c r="H21" s="17" t="s">
        <v>20</v>
      </c>
      <c r="I21" s="17" t="s">
        <v>21</v>
      </c>
      <c r="J21" s="18" t="s">
        <v>22</v>
      </c>
      <c r="K21" s="18" t="str">
        <f>_xlfn.DISPIMG("ID_133154E69E6D43CE82D75653E0B59D60",1)</f>
        <v>=DISPIMG("ID_133154E69E6D43CE82D75653E0B59D60",1)</v>
      </c>
      <c r="L21" s="16" t="str">
        <f>_xlfn.DISPIMG("ID_0E806C72765D492CA090EA5F8A161006",1)</f>
        <v>=DISPIMG("ID_0E806C72765D492CA090EA5F8A161006",1)</v>
      </c>
    </row>
    <row r="22" s="3" customFormat="1" ht="225" spans="1:12">
      <c r="A22" s="12">
        <v>18</v>
      </c>
      <c r="B22" s="13" t="s">
        <v>59</v>
      </c>
      <c r="C22" s="14" t="s">
        <v>63</v>
      </c>
      <c r="D22" s="15" t="s">
        <v>64</v>
      </c>
      <c r="E22" s="16"/>
      <c r="F22" s="17" t="s">
        <v>65</v>
      </c>
      <c r="G22" s="17" t="s">
        <v>19</v>
      </c>
      <c r="H22" s="17" t="s">
        <v>20</v>
      </c>
      <c r="I22" s="17" t="s">
        <v>21</v>
      </c>
      <c r="J22" s="18" t="s">
        <v>22</v>
      </c>
      <c r="K22" s="18" t="str">
        <f>_xlfn.DISPIMG("ID_2DCC1CF2860C4E0AABE140F451B6CF08",1)</f>
        <v>=DISPIMG("ID_2DCC1CF2860C4E0AABE140F451B6CF08",1)</v>
      </c>
      <c r="L22" s="16" t="str">
        <f>_xlfn.DISPIMG("ID_6635E015472B4A3BB699E48B5CEF2C75",1)</f>
        <v>=DISPIMG("ID_6635E015472B4A3BB699E48B5CEF2C75",1)</v>
      </c>
    </row>
    <row r="23" s="3" customFormat="1" ht="210" spans="1:12">
      <c r="A23" s="12">
        <v>19</v>
      </c>
      <c r="B23" s="13" t="s">
        <v>66</v>
      </c>
      <c r="C23" s="14" t="s">
        <v>67</v>
      </c>
      <c r="D23" s="18" t="s">
        <v>68</v>
      </c>
      <c r="E23" s="18" t="s">
        <v>69</v>
      </c>
      <c r="F23" s="18" t="s">
        <v>70</v>
      </c>
      <c r="G23" s="17" t="s">
        <v>71</v>
      </c>
      <c r="H23" s="17" t="s">
        <v>72</v>
      </c>
      <c r="I23" s="17" t="s">
        <v>21</v>
      </c>
      <c r="J23" s="18" t="s">
        <v>22</v>
      </c>
      <c r="K23" s="18" t="str">
        <f>_xlfn.DISPIMG("ID_05F375BBE5AA451DBC5A1A489E1DBBCC",1)</f>
        <v>=DISPIMG("ID_05F375BBE5AA451DBC5A1A489E1DBBCC",1)</v>
      </c>
      <c r="L23" s="16" t="str">
        <f>_xlfn.DISPIMG("ID_CBEF8CE2A1EC42AE88733AFAF0E0C7B5",1)</f>
        <v>=DISPIMG("ID_CBEF8CE2A1EC42AE88733AFAF0E0C7B5",1)</v>
      </c>
    </row>
    <row r="24" s="3" customFormat="1" ht="205.9" spans="1:12">
      <c r="A24" s="12">
        <v>20</v>
      </c>
      <c r="B24" s="13" t="s">
        <v>66</v>
      </c>
      <c r="C24" s="14" t="s">
        <v>73</v>
      </c>
      <c r="D24" s="18" t="s">
        <v>74</v>
      </c>
      <c r="E24" s="18" t="s">
        <v>75</v>
      </c>
      <c r="F24" s="18" t="s">
        <v>76</v>
      </c>
      <c r="G24" s="17" t="s">
        <v>71</v>
      </c>
      <c r="H24" s="18" t="s">
        <v>77</v>
      </c>
      <c r="I24" s="17" t="s">
        <v>21</v>
      </c>
      <c r="J24" s="18" t="s">
        <v>22</v>
      </c>
      <c r="K24" s="18" t="str">
        <f>_xlfn.DISPIMG("ID_09C8047F621A48AE93FE42FAA640D044",1)</f>
        <v>=DISPIMG("ID_09C8047F621A48AE93FE42FAA640D044",1)</v>
      </c>
      <c r="L24" s="16" t="str">
        <f>_xlfn.DISPIMG("ID_DC67E1F0C9CE42FC9501396DCC6F9476",1)</f>
        <v>=DISPIMG("ID_DC67E1F0C9CE42FC9501396DCC6F9476",1)</v>
      </c>
    </row>
    <row r="25" s="3" customFormat="1" ht="210" spans="1:12">
      <c r="A25" s="12">
        <v>21</v>
      </c>
      <c r="B25" s="13" t="s">
        <v>66</v>
      </c>
      <c r="C25" s="14" t="s">
        <v>78</v>
      </c>
      <c r="D25" s="18" t="s">
        <v>74</v>
      </c>
      <c r="E25" s="18" t="s">
        <v>79</v>
      </c>
      <c r="F25" s="18" t="s">
        <v>80</v>
      </c>
      <c r="G25" s="17" t="s">
        <v>71</v>
      </c>
      <c r="H25" s="18" t="s">
        <v>77</v>
      </c>
      <c r="I25" s="17" t="s">
        <v>21</v>
      </c>
      <c r="J25" s="18" t="s">
        <v>22</v>
      </c>
      <c r="K25" s="18" t="str">
        <f>_xlfn.DISPIMG("ID_20913324F4FC4CA7ADDC4261BFC69151",1)</f>
        <v>=DISPIMG("ID_20913324F4FC4CA7ADDC4261BFC69151",1)</v>
      </c>
      <c r="L25" s="16" t="str">
        <f>_xlfn.DISPIMG("ID_0AF522E76F4846DBB80EA34BFAA50401",1)</f>
        <v>=DISPIMG("ID_0AF522E76F4846DBB80EA34BFAA50401",1)</v>
      </c>
    </row>
    <row r="26" s="3" customFormat="1" ht="225" spans="1:12">
      <c r="A26" s="12">
        <v>22</v>
      </c>
      <c r="B26" s="13" t="s">
        <v>66</v>
      </c>
      <c r="C26" s="14" t="s">
        <v>81</v>
      </c>
      <c r="D26" s="18" t="s">
        <v>82</v>
      </c>
      <c r="E26" s="18" t="s">
        <v>83</v>
      </c>
      <c r="F26" s="18" t="s">
        <v>84</v>
      </c>
      <c r="G26" s="17" t="s">
        <v>71</v>
      </c>
      <c r="H26" s="18" t="s">
        <v>77</v>
      </c>
      <c r="I26" s="17" t="s">
        <v>21</v>
      </c>
      <c r="J26" s="18" t="s">
        <v>22</v>
      </c>
      <c r="K26" s="18" t="str">
        <f>_xlfn.DISPIMG("ID_1F7628F3C1624CED8EB82CED67E14A12",1)</f>
        <v>=DISPIMG("ID_1F7628F3C1624CED8EB82CED67E14A12",1)</v>
      </c>
      <c r="L26" s="16" t="str">
        <f>_xlfn.DISPIMG("ID_6419C3AE42FC44CD8827E9C88E5536FC",1)</f>
        <v>=DISPIMG("ID_6419C3AE42FC44CD8827E9C88E5536FC",1)</v>
      </c>
    </row>
    <row r="27" s="3" customFormat="1" ht="225" spans="1:12">
      <c r="A27" s="12">
        <v>23</v>
      </c>
      <c r="B27" s="13" t="s">
        <v>66</v>
      </c>
      <c r="C27" s="14" t="s">
        <v>85</v>
      </c>
      <c r="D27" s="18" t="s">
        <v>86</v>
      </c>
      <c r="E27" s="18" t="s">
        <v>87</v>
      </c>
      <c r="F27" s="18" t="s">
        <v>88</v>
      </c>
      <c r="G27" s="17" t="s">
        <v>71</v>
      </c>
      <c r="H27" s="18" t="s">
        <v>77</v>
      </c>
      <c r="I27" s="17" t="s">
        <v>21</v>
      </c>
      <c r="J27" s="18" t="s">
        <v>22</v>
      </c>
      <c r="K27" s="18" t="str">
        <f>_xlfn.DISPIMG("ID_ABEB149E17C74DBCB30AA2E7BBA43F10",1)</f>
        <v>=DISPIMG("ID_ABEB149E17C74DBCB30AA2E7BBA43F10",1)</v>
      </c>
      <c r="L27" s="16" t="str">
        <f>_xlfn.DISPIMG("ID_6039CC7746914F9397A5D708E6A1C201",1)</f>
        <v>=DISPIMG("ID_6039CC7746914F9397A5D708E6A1C201",1)</v>
      </c>
    </row>
    <row r="28" s="3" customFormat="1" ht="285" spans="1:12">
      <c r="A28" s="12">
        <v>24</v>
      </c>
      <c r="B28" s="13" t="s">
        <v>66</v>
      </c>
      <c r="C28" s="14" t="s">
        <v>89</v>
      </c>
      <c r="D28" s="18" t="s">
        <v>90</v>
      </c>
      <c r="E28" s="18" t="s">
        <v>91</v>
      </c>
      <c r="F28" s="18" t="s">
        <v>92</v>
      </c>
      <c r="G28" s="17" t="s">
        <v>71</v>
      </c>
      <c r="H28" s="18" t="s">
        <v>77</v>
      </c>
      <c r="I28" s="17" t="s">
        <v>21</v>
      </c>
      <c r="J28" s="18" t="s">
        <v>22</v>
      </c>
      <c r="K28" s="18" t="str">
        <f>_xlfn.DISPIMG("ID_F575F281C14A4A19AE8B1A7DE8882022",1)</f>
        <v>=DISPIMG("ID_F575F281C14A4A19AE8B1A7DE8882022",1)</v>
      </c>
      <c r="L28" s="16" t="str">
        <f>_xlfn.DISPIMG("ID_8A43D32053A041C292A2F2657332BF42",1)</f>
        <v>=DISPIMG("ID_8A43D32053A041C292A2F2657332BF42",1)</v>
      </c>
    </row>
    <row r="29" s="3" customFormat="1" ht="240" spans="1:12">
      <c r="A29" s="12">
        <v>25</v>
      </c>
      <c r="B29" s="13" t="s">
        <v>66</v>
      </c>
      <c r="C29" s="14" t="s">
        <v>93</v>
      </c>
      <c r="D29" s="18" t="s">
        <v>94</v>
      </c>
      <c r="E29" s="18" t="s">
        <v>95</v>
      </c>
      <c r="F29" s="18" t="s">
        <v>96</v>
      </c>
      <c r="G29" s="17" t="s">
        <v>71</v>
      </c>
      <c r="H29" s="18" t="s">
        <v>77</v>
      </c>
      <c r="I29" s="17" t="s">
        <v>21</v>
      </c>
      <c r="J29" s="18" t="s">
        <v>22</v>
      </c>
      <c r="K29" s="18" t="str">
        <f>_xlfn.DISPIMG("ID_52E78693EE87486291E28E53AC5EAC62",1)</f>
        <v>=DISPIMG("ID_52E78693EE87486291E28E53AC5EAC62",1)</v>
      </c>
      <c r="L29" s="16" t="str">
        <f>_xlfn.DISPIMG("ID_E49B8FED01374F21B5FC08D0C653C5DB",1)</f>
        <v>=DISPIMG("ID_E49B8FED01374F21B5FC08D0C653C5DB",1)</v>
      </c>
    </row>
    <row r="30" s="3" customFormat="1" ht="409.5" spans="1:12">
      <c r="A30" s="12">
        <v>26</v>
      </c>
      <c r="B30" s="13" t="s">
        <v>66</v>
      </c>
      <c r="C30" s="14" t="s">
        <v>97</v>
      </c>
      <c r="D30" s="19" t="s">
        <v>98</v>
      </c>
      <c r="E30" s="19" t="s">
        <v>99</v>
      </c>
      <c r="F30" s="19" t="s">
        <v>100</v>
      </c>
      <c r="G30" s="17" t="s">
        <v>71</v>
      </c>
      <c r="H30" s="18" t="s">
        <v>77</v>
      </c>
      <c r="I30" s="17" t="s">
        <v>21</v>
      </c>
      <c r="J30" s="18" t="s">
        <v>22</v>
      </c>
      <c r="K30" s="18" t="str">
        <f>_xlfn.DISPIMG("ID_A4F90092BA274FEFBCABBC0361AA0FDF",1)</f>
        <v>=DISPIMG("ID_A4F90092BA274FEFBCABBC0361AA0FDF",1)</v>
      </c>
      <c r="L30" s="16" t="str">
        <f>_xlfn.DISPIMG("ID_3B9BCFDE791F4B1FB6EE9B94A262D3A3",1)</f>
        <v>=DISPIMG("ID_3B9BCFDE791F4B1FB6EE9B94A262D3A3",1)</v>
      </c>
    </row>
    <row r="31" s="3" customFormat="1" ht="205.9" spans="1:12">
      <c r="A31" s="12">
        <v>27</v>
      </c>
      <c r="B31" s="13" t="s">
        <v>66</v>
      </c>
      <c r="C31" s="14" t="s">
        <v>101</v>
      </c>
      <c r="D31" s="19" t="s">
        <v>102</v>
      </c>
      <c r="E31" s="19" t="s">
        <v>103</v>
      </c>
      <c r="F31" s="19" t="s">
        <v>104</v>
      </c>
      <c r="G31" s="17" t="s">
        <v>71</v>
      </c>
      <c r="H31" s="18" t="s">
        <v>77</v>
      </c>
      <c r="I31" s="17" t="s">
        <v>21</v>
      </c>
      <c r="J31" s="18" t="s">
        <v>22</v>
      </c>
      <c r="K31" s="18" t="str">
        <f>_xlfn.DISPIMG("ID_E8F26E4FEC5341B78475C787E0DBC38F",1)</f>
        <v>=DISPIMG("ID_E8F26E4FEC5341B78475C787E0DBC38F",1)</v>
      </c>
      <c r="L31" s="16" t="str">
        <f>_xlfn.DISPIMG("ID_47AD7FECD8134CDCB5F370A1E6AD0622",1)</f>
        <v>=DISPIMG("ID_47AD7FECD8134CDCB5F370A1E6AD0622",1)</v>
      </c>
    </row>
    <row r="32" s="3" customFormat="1" ht="205.9" spans="1:12">
      <c r="A32" s="12">
        <v>28</v>
      </c>
      <c r="B32" s="13" t="s">
        <v>66</v>
      </c>
      <c r="C32" s="14" t="s">
        <v>105</v>
      </c>
      <c r="D32" s="19" t="s">
        <v>106</v>
      </c>
      <c r="E32" s="19" t="s">
        <v>107</v>
      </c>
      <c r="F32" s="19" t="s">
        <v>25</v>
      </c>
      <c r="G32" s="17" t="s">
        <v>71</v>
      </c>
      <c r="H32" s="18" t="s">
        <v>77</v>
      </c>
      <c r="I32" s="17" t="s">
        <v>21</v>
      </c>
      <c r="J32" s="18" t="s">
        <v>22</v>
      </c>
      <c r="K32" s="18" t="str">
        <f>_xlfn.DISPIMG("ID_75F369183D3348EFBE2F04E222C64B17",1)</f>
        <v>=DISPIMG("ID_75F369183D3348EFBE2F04E222C64B17",1)</v>
      </c>
      <c r="L32" s="16" t="str">
        <f>_xlfn.DISPIMG("ID_E667F3CF9E974C39A14AE46A960F44DF",1)</f>
        <v>=DISPIMG("ID_E667F3CF9E974C39A14AE46A960F44DF",1)</v>
      </c>
    </row>
    <row r="33" s="3" customFormat="1" ht="240" spans="1:12">
      <c r="A33" s="12">
        <v>29</v>
      </c>
      <c r="B33" s="13" t="s">
        <v>66</v>
      </c>
      <c r="C33" s="14" t="s">
        <v>108</v>
      </c>
      <c r="D33" s="19" t="s">
        <v>109</v>
      </c>
      <c r="E33" s="19" t="s">
        <v>110</v>
      </c>
      <c r="F33" s="19" t="s">
        <v>111</v>
      </c>
      <c r="G33" s="17" t="s">
        <v>71</v>
      </c>
      <c r="H33" s="18" t="s">
        <v>77</v>
      </c>
      <c r="I33" s="17" t="s">
        <v>21</v>
      </c>
      <c r="J33" s="18" t="s">
        <v>22</v>
      </c>
      <c r="K33" s="18" t="str">
        <f>_xlfn.DISPIMG("ID_E53C19F3ADC944E0BBB0CB579A2D872B",1)</f>
        <v>=DISPIMG("ID_E53C19F3ADC944E0BBB0CB579A2D872B",1)</v>
      </c>
      <c r="L33" s="16" t="str">
        <f>_xlfn.DISPIMG("ID_563C0C260C7546BA9EFBFFD1014EF366",1)</f>
        <v>=DISPIMG("ID_563C0C260C7546BA9EFBFFD1014EF366",1)</v>
      </c>
    </row>
    <row r="34" s="3" customFormat="1" ht="205.9" spans="1:12">
      <c r="A34" s="12">
        <v>30</v>
      </c>
      <c r="B34" s="13" t="s">
        <v>66</v>
      </c>
      <c r="C34" s="14" t="s">
        <v>112</v>
      </c>
      <c r="D34" s="19" t="s">
        <v>113</v>
      </c>
      <c r="E34" s="19" t="s">
        <v>114</v>
      </c>
      <c r="F34" s="19" t="s">
        <v>18</v>
      </c>
      <c r="G34" s="17" t="s">
        <v>71</v>
      </c>
      <c r="H34" s="18" t="s">
        <v>77</v>
      </c>
      <c r="I34" s="17" t="s">
        <v>21</v>
      </c>
      <c r="J34" s="18" t="s">
        <v>22</v>
      </c>
      <c r="K34" s="18" t="str">
        <f>_xlfn.DISPIMG("ID_60D92CB22F45442A858FE3FFF0FD37E9",1)</f>
        <v>=DISPIMG("ID_60D92CB22F45442A858FE3FFF0FD37E9",1)</v>
      </c>
      <c r="L34" s="16" t="str">
        <f>_xlfn.DISPIMG("ID_38C08BFC806C4BC7A2114E147B7704B5",1)</f>
        <v>=DISPIMG("ID_38C08BFC806C4BC7A2114E147B7704B5",1)</v>
      </c>
    </row>
    <row r="35" s="3" customFormat="1" ht="205.9" spans="1:12">
      <c r="A35" s="12">
        <v>31</v>
      </c>
      <c r="B35" s="13" t="s">
        <v>66</v>
      </c>
      <c r="C35" s="14" t="s">
        <v>115</v>
      </c>
      <c r="D35" s="19" t="s">
        <v>116</v>
      </c>
      <c r="E35" s="19" t="s">
        <v>117</v>
      </c>
      <c r="F35" s="19" t="s">
        <v>37</v>
      </c>
      <c r="G35" s="17" t="s">
        <v>71</v>
      </c>
      <c r="H35" s="18" t="s">
        <v>77</v>
      </c>
      <c r="I35" s="17" t="s">
        <v>21</v>
      </c>
      <c r="J35" s="18" t="s">
        <v>22</v>
      </c>
      <c r="K35" s="18" t="str">
        <f>_xlfn.DISPIMG("ID_E66C9C5E7C7C433FA51681EB0F5C059A",1)</f>
        <v>=DISPIMG("ID_E66C9C5E7C7C433FA51681EB0F5C059A",1)</v>
      </c>
      <c r="L35" s="16" t="str">
        <f>_xlfn.DISPIMG("ID_8258C94526C7459F9B15AAA565AEB7D2",1)</f>
        <v>=DISPIMG("ID_8258C94526C7459F9B15AAA565AEB7D2",1)</v>
      </c>
    </row>
    <row r="36" ht="205.9" spans="1:12">
      <c r="A36" s="12">
        <v>32</v>
      </c>
      <c r="B36" s="13" t="s">
        <v>66</v>
      </c>
      <c r="C36" s="14" t="s">
        <v>118</v>
      </c>
      <c r="D36" s="20" t="s">
        <v>119</v>
      </c>
      <c r="E36" s="20" t="s">
        <v>120</v>
      </c>
      <c r="F36" s="20" t="s">
        <v>121</v>
      </c>
      <c r="G36" s="17" t="s">
        <v>71</v>
      </c>
      <c r="H36" s="18" t="s">
        <v>77</v>
      </c>
      <c r="I36" s="17" t="s">
        <v>21</v>
      </c>
      <c r="J36" s="18" t="s">
        <v>22</v>
      </c>
      <c r="K36" s="18" t="str">
        <f>_xlfn.DISPIMG("ID_FE792DCE8B3D487DAD141785590A32B0",1)</f>
        <v>=DISPIMG("ID_FE792DCE8B3D487DAD141785590A32B0",1)</v>
      </c>
      <c r="L36" s="16" t="str">
        <f>_xlfn.DISPIMG("ID_C65D7C4E820242B7A680C9B2EBB4515D",1)</f>
        <v>=DISPIMG("ID_C65D7C4E820242B7A680C9B2EBB4515D",1)</v>
      </c>
    </row>
    <row r="37" ht="336" spans="1:12">
      <c r="A37" s="12">
        <v>33</v>
      </c>
      <c r="B37" s="13" t="s">
        <v>66</v>
      </c>
      <c r="C37" s="14" t="s">
        <v>122</v>
      </c>
      <c r="D37" s="20" t="s">
        <v>123</v>
      </c>
      <c r="E37" s="20" t="s">
        <v>124</v>
      </c>
      <c r="F37" s="20" t="s">
        <v>125</v>
      </c>
      <c r="G37" s="17" t="s">
        <v>71</v>
      </c>
      <c r="H37" s="18" t="s">
        <v>77</v>
      </c>
      <c r="I37" s="17" t="s">
        <v>21</v>
      </c>
      <c r="J37" s="18" t="s">
        <v>22</v>
      </c>
      <c r="K37" s="18" t="str">
        <f>_xlfn.DISPIMG("ID_DA8042E55DFC40F78A69F37A5965F870",1)</f>
        <v>=DISPIMG("ID_DA8042E55DFC40F78A69F37A5965F870",1)</v>
      </c>
      <c r="L37" s="16" t="str">
        <f>_xlfn.DISPIMG("ID_A91D986139B0477EA5754D4660816FCA",1)</f>
        <v>=DISPIMG("ID_A91D986139B0477EA5754D4660816FCA",1)</v>
      </c>
    </row>
    <row r="38" ht="238" spans="1:12">
      <c r="A38" s="12">
        <v>34</v>
      </c>
      <c r="B38" s="13" t="s">
        <v>66</v>
      </c>
      <c r="C38" s="14" t="s">
        <v>126</v>
      </c>
      <c r="D38" s="20" t="s">
        <v>127</v>
      </c>
      <c r="E38" s="20" t="s">
        <v>128</v>
      </c>
      <c r="F38" s="20" t="s">
        <v>129</v>
      </c>
      <c r="G38" s="17" t="s">
        <v>71</v>
      </c>
      <c r="H38" s="18" t="s">
        <v>77</v>
      </c>
      <c r="I38" s="17" t="s">
        <v>21</v>
      </c>
      <c r="J38" s="18" t="s">
        <v>22</v>
      </c>
      <c r="K38" s="18" t="str">
        <f>_xlfn.DISPIMG("ID_80C0B1F68F534C38AC6DEA8F115BBC4E",1)</f>
        <v>=DISPIMG("ID_80C0B1F68F534C38AC6DEA8F115BBC4E",1)</v>
      </c>
      <c r="L38" s="16" t="str">
        <f>_xlfn.DISPIMG("ID_B0D4909EA78542EB8BD8ECD3AE410862",1)</f>
        <v>=DISPIMG("ID_B0D4909EA78542EB8BD8ECD3AE410862",1)</v>
      </c>
    </row>
    <row r="39" ht="330" spans="1:12">
      <c r="A39" s="21">
        <v>35</v>
      </c>
      <c r="B39" s="13" t="s">
        <v>66</v>
      </c>
      <c r="C39" s="14" t="s">
        <v>130</v>
      </c>
      <c r="D39" s="20" t="s">
        <v>74</v>
      </c>
      <c r="E39" s="20" t="s">
        <v>131</v>
      </c>
      <c r="F39" s="20" t="s">
        <v>132</v>
      </c>
      <c r="G39" s="17" t="s">
        <v>133</v>
      </c>
      <c r="H39" s="17" t="s">
        <v>134</v>
      </c>
      <c r="I39" s="17" t="s">
        <v>21</v>
      </c>
      <c r="J39" s="18" t="s">
        <v>22</v>
      </c>
      <c r="K39" s="18" t="str">
        <f>_xlfn.DISPIMG("ID_EE3F266D811449B7BBB03AB4090870C5",1)</f>
        <v>=DISPIMG("ID_EE3F266D811449B7BBB03AB4090870C5",1)</v>
      </c>
      <c r="L39" s="16" t="str">
        <f>_xlfn.DISPIMG("ID_48E94CE7808C4F87B1B7CFCDD231C932",1)</f>
        <v>=DISPIMG("ID_48E94CE7808C4F87B1B7CFCDD231C932",1)</v>
      </c>
    </row>
    <row r="40" ht="330" spans="1:12">
      <c r="A40" s="21">
        <v>36</v>
      </c>
      <c r="B40" s="13" t="s">
        <v>66</v>
      </c>
      <c r="C40" s="14" t="s">
        <v>135</v>
      </c>
      <c r="D40" s="20" t="s">
        <v>74</v>
      </c>
      <c r="E40" s="20" t="s">
        <v>136</v>
      </c>
      <c r="F40" s="20" t="s">
        <v>137</v>
      </c>
      <c r="G40" s="17" t="s">
        <v>133</v>
      </c>
      <c r="H40" s="17" t="s">
        <v>134</v>
      </c>
      <c r="I40" s="17" t="s">
        <v>21</v>
      </c>
      <c r="J40" s="18" t="s">
        <v>22</v>
      </c>
      <c r="K40" s="18" t="str">
        <f>_xlfn.DISPIMG("ID_7B2DB52471024B159F3B5A6224AE6B5B",1)</f>
        <v>=DISPIMG("ID_7B2DB52471024B159F3B5A6224AE6B5B",1)</v>
      </c>
      <c r="L40" s="16" t="str">
        <f>_xlfn.DISPIMG("ID_31E6CA39366B4477A3528FE9944FBD00",1)</f>
        <v>=DISPIMG("ID_31E6CA39366B4477A3528FE9944FBD00",1)</v>
      </c>
    </row>
    <row r="41" ht="406" spans="1:12">
      <c r="A41" s="21">
        <v>37</v>
      </c>
      <c r="B41" s="13" t="s">
        <v>66</v>
      </c>
      <c r="C41" s="14" t="s">
        <v>138</v>
      </c>
      <c r="D41" s="20" t="s">
        <v>74</v>
      </c>
      <c r="E41" s="20" t="s">
        <v>139</v>
      </c>
      <c r="F41" s="20" t="s">
        <v>140</v>
      </c>
      <c r="G41" s="17" t="s">
        <v>133</v>
      </c>
      <c r="H41" s="17" t="s">
        <v>134</v>
      </c>
      <c r="I41" s="17" t="s">
        <v>21</v>
      </c>
      <c r="J41" s="18" t="s">
        <v>22</v>
      </c>
      <c r="K41" s="18" t="str">
        <f>_xlfn.DISPIMG("ID_87FFF13B19914A53935BB280A26E2C00",1)</f>
        <v>=DISPIMG("ID_87FFF13B19914A53935BB280A26E2C00",1)</v>
      </c>
      <c r="L41" s="16" t="str">
        <f>_xlfn.DISPIMG("ID_E8AC01F2285547A28442EB3E0282F8C3",1)</f>
        <v>=DISPIMG("ID_E8AC01F2285547A28442EB3E0282F8C3",1)</v>
      </c>
    </row>
    <row r="42" ht="330" spans="1:12">
      <c r="A42" s="21">
        <v>38</v>
      </c>
      <c r="B42" s="13" t="s">
        <v>66</v>
      </c>
      <c r="C42" s="14" t="s">
        <v>141</v>
      </c>
      <c r="D42" s="20" t="s">
        <v>82</v>
      </c>
      <c r="E42" s="20" t="s">
        <v>142</v>
      </c>
      <c r="F42" s="20" t="s">
        <v>143</v>
      </c>
      <c r="G42" s="17" t="s">
        <v>133</v>
      </c>
      <c r="H42" s="17" t="s">
        <v>134</v>
      </c>
      <c r="I42" s="17" t="s">
        <v>21</v>
      </c>
      <c r="J42" s="18" t="s">
        <v>22</v>
      </c>
      <c r="K42" s="18" t="str">
        <f>_xlfn.DISPIMG("ID_939B848177B945CBA3D48234300C6466",1)</f>
        <v>=DISPIMG("ID_939B848177B945CBA3D48234300C6466",1)</v>
      </c>
      <c r="L42" s="16" t="str">
        <f>_xlfn.DISPIMG("ID_04374F17B6D24AD58A4D64EFF8D1252E",1)</f>
        <v>=DISPIMG("ID_04374F17B6D24AD58A4D64EFF8D1252E",1)</v>
      </c>
    </row>
    <row r="43" ht="330" spans="1:12">
      <c r="A43" s="21">
        <v>39</v>
      </c>
      <c r="B43" s="13" t="s">
        <v>66</v>
      </c>
      <c r="C43" s="14" t="s">
        <v>144</v>
      </c>
      <c r="D43" s="20" t="s">
        <v>145</v>
      </c>
      <c r="E43" s="20" t="s">
        <v>146</v>
      </c>
      <c r="F43" s="20" t="s">
        <v>147</v>
      </c>
      <c r="G43" s="17" t="s">
        <v>133</v>
      </c>
      <c r="H43" s="17" t="s">
        <v>134</v>
      </c>
      <c r="I43" s="17" t="s">
        <v>21</v>
      </c>
      <c r="J43" s="18" t="s">
        <v>22</v>
      </c>
      <c r="K43" s="18" t="str">
        <f>_xlfn.DISPIMG("ID_24420C34A97D4C5C80C52F17B0AA3967",1)</f>
        <v>=DISPIMG("ID_24420C34A97D4C5C80C52F17B0AA3967",1)</v>
      </c>
      <c r="L43" s="16" t="str">
        <f>_xlfn.DISPIMG("ID_ED8F53E92C634443A4E7044DC9BCEC6C",1)</f>
        <v>=DISPIMG("ID_ED8F53E92C634443A4E7044DC9BCEC6C",1)</v>
      </c>
    </row>
    <row r="44" ht="330" spans="1:12">
      <c r="A44" s="21">
        <v>40</v>
      </c>
      <c r="B44" s="13" t="s">
        <v>66</v>
      </c>
      <c r="C44" s="14" t="s">
        <v>148</v>
      </c>
      <c r="D44" s="20" t="s">
        <v>86</v>
      </c>
      <c r="E44" s="20" t="s">
        <v>149</v>
      </c>
      <c r="F44" s="20" t="s">
        <v>150</v>
      </c>
      <c r="G44" s="17" t="s">
        <v>133</v>
      </c>
      <c r="H44" s="17" t="s">
        <v>134</v>
      </c>
      <c r="I44" s="17" t="s">
        <v>21</v>
      </c>
      <c r="J44" s="18" t="s">
        <v>22</v>
      </c>
      <c r="K44" s="18" t="str">
        <f>_xlfn.DISPIMG("ID_99A5AD7F8E224A88802B2A5DB3E22E1D",1)</f>
        <v>=DISPIMG("ID_99A5AD7F8E224A88802B2A5DB3E22E1D",1)</v>
      </c>
      <c r="L44" s="16" t="str">
        <f>_xlfn.DISPIMG("ID_A070938CE6644E1AB420889F4BFE126E",1)</f>
        <v>=DISPIMG("ID_A070938CE6644E1AB420889F4BFE126E",1)</v>
      </c>
    </row>
    <row r="45" ht="330" spans="1:12">
      <c r="A45" s="21">
        <v>41</v>
      </c>
      <c r="B45" s="13" t="s">
        <v>66</v>
      </c>
      <c r="C45" s="14" t="s">
        <v>151</v>
      </c>
      <c r="D45" s="20" t="s">
        <v>94</v>
      </c>
      <c r="E45" s="20" t="s">
        <v>152</v>
      </c>
      <c r="F45" s="20" t="s">
        <v>153</v>
      </c>
      <c r="G45" s="17" t="s">
        <v>133</v>
      </c>
      <c r="H45" s="17" t="s">
        <v>134</v>
      </c>
      <c r="I45" s="17" t="s">
        <v>21</v>
      </c>
      <c r="J45" s="18" t="s">
        <v>22</v>
      </c>
      <c r="K45" s="18" t="str">
        <f>_xlfn.DISPIMG("ID_E0B55C949D3E4972B6C2707437BB765F",1)</f>
        <v>=DISPIMG("ID_E0B55C949D3E4972B6C2707437BB765F",1)</v>
      </c>
      <c r="L45" s="16" t="str">
        <f>_xlfn.DISPIMG("ID_24032858AD774D07A5F2CC6D3C96CD0D",1)</f>
        <v>=DISPIMG("ID_24032858AD774D07A5F2CC6D3C96CD0D",1)</v>
      </c>
    </row>
    <row r="46" ht="330" spans="1:12">
      <c r="A46" s="21">
        <v>42</v>
      </c>
      <c r="B46" s="13" t="s">
        <v>66</v>
      </c>
      <c r="C46" s="14" t="s">
        <v>154</v>
      </c>
      <c r="D46" s="20" t="s">
        <v>98</v>
      </c>
      <c r="E46" s="20" t="s">
        <v>155</v>
      </c>
      <c r="F46" s="20" t="s">
        <v>156</v>
      </c>
      <c r="G46" s="17" t="s">
        <v>133</v>
      </c>
      <c r="H46" s="17" t="s">
        <v>134</v>
      </c>
      <c r="I46" s="17" t="s">
        <v>21</v>
      </c>
      <c r="J46" s="18" t="s">
        <v>22</v>
      </c>
      <c r="K46" s="18" t="str">
        <f>_xlfn.DISPIMG("ID_0563DEF406A9427E90750BB23EEEEE79",1)</f>
        <v>=DISPIMG("ID_0563DEF406A9427E90750BB23EEEEE79",1)</v>
      </c>
      <c r="L46" s="16" t="str">
        <f>_xlfn.DISPIMG("ID_9C51FB9A9A7C443B91EC4E8722822CCE",1)</f>
        <v>=DISPIMG("ID_9C51FB9A9A7C443B91EC4E8722822CCE",1)</v>
      </c>
    </row>
    <row r="47" ht="330" spans="1:12">
      <c r="A47" s="21">
        <v>43</v>
      </c>
      <c r="B47" s="13" t="s">
        <v>66</v>
      </c>
      <c r="C47" s="14" t="s">
        <v>157</v>
      </c>
      <c r="D47" s="20" t="s">
        <v>102</v>
      </c>
      <c r="E47" s="20" t="s">
        <v>158</v>
      </c>
      <c r="F47" s="20" t="s">
        <v>159</v>
      </c>
      <c r="G47" s="17" t="s">
        <v>133</v>
      </c>
      <c r="H47" s="17" t="s">
        <v>134</v>
      </c>
      <c r="I47" s="17" t="s">
        <v>21</v>
      </c>
      <c r="J47" s="18" t="s">
        <v>22</v>
      </c>
      <c r="K47" s="18" t="str">
        <f>_xlfn.DISPIMG("ID_0F605FE70F564C46971DB7A2AE0F732E",1)</f>
        <v>=DISPIMG("ID_0F605FE70F564C46971DB7A2AE0F732E",1)</v>
      </c>
      <c r="L47" s="16" t="str">
        <f>_xlfn.DISPIMG("ID_7CDCD7BF6F3C4C24A2339A486E1B96CF",1)</f>
        <v>=DISPIMG("ID_7CDCD7BF6F3C4C24A2339A486E1B96CF",1)</v>
      </c>
    </row>
    <row r="48" ht="330" spans="1:12">
      <c r="A48" s="21">
        <v>44</v>
      </c>
      <c r="B48" s="13" t="s">
        <v>66</v>
      </c>
      <c r="C48" s="14" t="s">
        <v>160</v>
      </c>
      <c r="D48" s="20" t="s">
        <v>109</v>
      </c>
      <c r="E48" s="20" t="s">
        <v>161</v>
      </c>
      <c r="F48" s="20" t="s">
        <v>162</v>
      </c>
      <c r="G48" s="17" t="s">
        <v>133</v>
      </c>
      <c r="H48" s="17" t="s">
        <v>134</v>
      </c>
      <c r="I48" s="17" t="s">
        <v>21</v>
      </c>
      <c r="J48" s="18" t="s">
        <v>22</v>
      </c>
      <c r="K48" s="18" t="str">
        <f>_xlfn.DISPIMG("ID_42B808A2F40B4ACC95C459E0104DE1E6",1)</f>
        <v>=DISPIMG("ID_42B808A2F40B4ACC95C459E0104DE1E6",1)</v>
      </c>
      <c r="L48" s="16" t="str">
        <f>_xlfn.DISPIMG("ID_AA6C064A23404C02B4D4A6F12F1EB7E3",1)</f>
        <v>=DISPIMG("ID_AA6C064A23404C02B4D4A6F12F1EB7E3",1)</v>
      </c>
    </row>
    <row r="49" ht="330" spans="1:12">
      <c r="A49" s="21">
        <v>45</v>
      </c>
      <c r="B49" s="13" t="s">
        <v>66</v>
      </c>
      <c r="C49" s="14" t="s">
        <v>163</v>
      </c>
      <c r="D49" s="20" t="s">
        <v>113</v>
      </c>
      <c r="E49" s="20" t="s">
        <v>164</v>
      </c>
      <c r="F49" s="20" t="s">
        <v>147</v>
      </c>
      <c r="G49" s="17" t="s">
        <v>133</v>
      </c>
      <c r="H49" s="17" t="s">
        <v>134</v>
      </c>
      <c r="I49" s="17" t="s">
        <v>21</v>
      </c>
      <c r="J49" s="18" t="s">
        <v>22</v>
      </c>
      <c r="K49" s="18" t="str">
        <f>_xlfn.DISPIMG("ID_1BEBCB76F01448CA883D20E463E76202",1)</f>
        <v>=DISPIMG("ID_1BEBCB76F01448CA883D20E463E76202",1)</v>
      </c>
      <c r="L49" s="16" t="str">
        <f>_xlfn.DISPIMG("ID_11EA9AB37A4745E0A58744F279190E13",1)</f>
        <v>=DISPIMG("ID_11EA9AB37A4745E0A58744F279190E13",1)</v>
      </c>
    </row>
    <row r="50" ht="330" spans="1:12">
      <c r="A50" s="21">
        <v>46</v>
      </c>
      <c r="B50" s="13" t="s">
        <v>66</v>
      </c>
      <c r="C50" s="14" t="s">
        <v>165</v>
      </c>
      <c r="D50" s="20" t="s">
        <v>116</v>
      </c>
      <c r="E50" s="20" t="s">
        <v>166</v>
      </c>
      <c r="F50" s="20" t="s">
        <v>167</v>
      </c>
      <c r="G50" s="17" t="s">
        <v>133</v>
      </c>
      <c r="H50" s="17" t="s">
        <v>134</v>
      </c>
      <c r="I50" s="17" t="s">
        <v>21</v>
      </c>
      <c r="J50" s="18" t="s">
        <v>22</v>
      </c>
      <c r="K50" s="18" t="str">
        <f>_xlfn.DISPIMG("ID_CA39DFBB2E154D09833883A63C53106B",1)</f>
        <v>=DISPIMG("ID_CA39DFBB2E154D09833883A63C53106B",1)</v>
      </c>
      <c r="L50" s="16" t="str">
        <f>_xlfn.DISPIMG("ID_6A03E857A9AB48C19460FE1F14E44CC8",1)</f>
        <v>=DISPIMG("ID_6A03E857A9AB48C19460FE1F14E44CC8",1)</v>
      </c>
    </row>
    <row r="51" ht="330" spans="1:12">
      <c r="A51" s="21">
        <v>47</v>
      </c>
      <c r="B51" s="13" t="s">
        <v>66</v>
      </c>
      <c r="C51" s="14" t="s">
        <v>168</v>
      </c>
      <c r="D51" s="20" t="s">
        <v>116</v>
      </c>
      <c r="E51" s="20" t="s">
        <v>169</v>
      </c>
      <c r="F51" s="20" t="s">
        <v>170</v>
      </c>
      <c r="G51" s="17" t="s">
        <v>133</v>
      </c>
      <c r="H51" s="17" t="s">
        <v>134</v>
      </c>
      <c r="I51" s="17" t="s">
        <v>21</v>
      </c>
      <c r="J51" s="18" t="s">
        <v>22</v>
      </c>
      <c r="K51" s="18" t="str">
        <f>_xlfn.DISPIMG("ID_C4C20A432621487FA049AAD83D7468C7",1)</f>
        <v>=DISPIMG("ID_C4C20A432621487FA049AAD83D7468C7",1)</v>
      </c>
      <c r="L51" s="16" t="str">
        <f>_xlfn.DISPIMG("ID_1CF2C6ED3B97443D972DB58570C214EE",1)</f>
        <v>=DISPIMG("ID_1CF2C6ED3B97443D972DB58570C214EE",1)</v>
      </c>
    </row>
    <row r="52" ht="330" spans="1:12">
      <c r="A52" s="21">
        <v>48</v>
      </c>
      <c r="B52" s="13" t="s">
        <v>66</v>
      </c>
      <c r="C52" s="14" t="s">
        <v>171</v>
      </c>
      <c r="D52" s="20" t="s">
        <v>119</v>
      </c>
      <c r="E52" s="20" t="s">
        <v>172</v>
      </c>
      <c r="F52" s="20" t="s">
        <v>173</v>
      </c>
      <c r="G52" s="17" t="s">
        <v>133</v>
      </c>
      <c r="H52" s="17" t="s">
        <v>134</v>
      </c>
      <c r="I52" s="17" t="s">
        <v>21</v>
      </c>
      <c r="J52" s="18" t="s">
        <v>22</v>
      </c>
      <c r="K52" s="18" t="str">
        <f>_xlfn.DISPIMG("ID_2812A1B90D30490E97A8CC498E88B622",1)</f>
        <v>=DISPIMG("ID_2812A1B90D30490E97A8CC498E88B622",1)</v>
      </c>
      <c r="L52" s="16" t="str">
        <f>_xlfn.DISPIMG("ID_9393512DD92F4E719CD6AD6CB0F185FC",1)</f>
        <v>=DISPIMG("ID_9393512DD92F4E719CD6AD6CB0F185FC",1)</v>
      </c>
    </row>
    <row r="53" ht="330" spans="1:12">
      <c r="A53" s="21">
        <v>49</v>
      </c>
      <c r="B53" s="13" t="s">
        <v>66</v>
      </c>
      <c r="C53" s="14" t="s">
        <v>174</v>
      </c>
      <c r="D53" s="20" t="s">
        <v>123</v>
      </c>
      <c r="E53" s="20" t="s">
        <v>175</v>
      </c>
      <c r="F53" s="20" t="s">
        <v>162</v>
      </c>
      <c r="G53" s="17" t="s">
        <v>133</v>
      </c>
      <c r="H53" s="17" t="s">
        <v>134</v>
      </c>
      <c r="I53" s="17" t="s">
        <v>21</v>
      </c>
      <c r="J53" s="18" t="s">
        <v>22</v>
      </c>
      <c r="K53" s="18" t="str">
        <f>_xlfn.DISPIMG("ID_69F972CA465A491097ECA25BE82C442B",1)</f>
        <v>=DISPIMG("ID_69F972CA465A491097ECA25BE82C442B",1)</v>
      </c>
      <c r="L53" s="16" t="str">
        <f>_xlfn.DISPIMG("ID_051BDF490CEC4DD2B25ACB89728288F7",1)</f>
        <v>=DISPIMG("ID_051BDF490CEC4DD2B25ACB89728288F7",1)</v>
      </c>
    </row>
    <row r="54" ht="330" spans="1:12">
      <c r="A54" s="21">
        <v>50</v>
      </c>
      <c r="B54" s="13" t="s">
        <v>66</v>
      </c>
      <c r="C54" s="14" t="s">
        <v>176</v>
      </c>
      <c r="D54" s="20" t="s">
        <v>127</v>
      </c>
      <c r="E54" s="20" t="s">
        <v>177</v>
      </c>
      <c r="F54" s="20" t="s">
        <v>178</v>
      </c>
      <c r="G54" s="17" t="s">
        <v>133</v>
      </c>
      <c r="H54" s="17" t="s">
        <v>134</v>
      </c>
      <c r="I54" s="17" t="s">
        <v>21</v>
      </c>
      <c r="J54" s="18" t="s">
        <v>22</v>
      </c>
      <c r="K54" s="18" t="str">
        <f>_xlfn.DISPIMG("ID_A086396AA7E9498CBD000FE251232E36",1)</f>
        <v>=DISPIMG("ID_A086396AA7E9498CBD000FE251232E36",1)</v>
      </c>
      <c r="L54" s="16" t="str">
        <f>_xlfn.DISPIMG("ID_52C234C0D430480AA43A05D173E7D354",1)</f>
        <v>=DISPIMG("ID_52C234C0D430480AA43A05D173E7D354",1)</v>
      </c>
    </row>
    <row r="55" ht="330" spans="1:12">
      <c r="A55" s="21">
        <v>51</v>
      </c>
      <c r="B55" s="13" t="s">
        <v>66</v>
      </c>
      <c r="C55" s="14" t="s">
        <v>179</v>
      </c>
      <c r="D55" s="20" t="s">
        <v>127</v>
      </c>
      <c r="E55" s="20" t="s">
        <v>180</v>
      </c>
      <c r="F55" s="20" t="s">
        <v>181</v>
      </c>
      <c r="G55" s="17" t="s">
        <v>133</v>
      </c>
      <c r="H55" s="17" t="s">
        <v>134</v>
      </c>
      <c r="I55" s="17" t="s">
        <v>21</v>
      </c>
      <c r="J55" s="18" t="s">
        <v>22</v>
      </c>
      <c r="K55" s="18" t="str">
        <f>_xlfn.DISPIMG("ID_10AECA97B1454C4399751AAB0D74B6FA",1)</f>
        <v>=DISPIMG("ID_10AECA97B1454C4399751AAB0D74B6FA",1)</v>
      </c>
      <c r="L55" s="16" t="str">
        <f>_xlfn.DISPIMG("ID_1BD95DF7327F43D48C2D1996A36323C2",1)</f>
        <v>=DISPIMG("ID_1BD95DF7327F43D48C2D1996A36323C2",1)</v>
      </c>
    </row>
  </sheetData>
  <autoFilter ref="A1:O55">
    <extLst/>
  </autoFilter>
  <mergeCells count="13">
    <mergeCell ref="A1:L1"/>
    <mergeCell ref="A2:L2"/>
    <mergeCell ref="D3:E3"/>
    <mergeCell ref="A3:A4"/>
    <mergeCell ref="B3:B4"/>
    <mergeCell ref="C3:C4"/>
    <mergeCell ref="F3:F4"/>
    <mergeCell ref="G3:G4"/>
    <mergeCell ref="H3:H4"/>
    <mergeCell ref="I3:I4"/>
    <mergeCell ref="J3:J4"/>
    <mergeCell ref="K3:K4"/>
    <mergeCell ref="L3:L4"/>
  </mergeCells>
  <pageMargins left="0.75" right="0.75" top="1" bottom="1" header="0.5" footer="0.5"/>
  <pageSetup paperSize="9"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喵啊喵~</cp:lastModifiedBy>
  <dcterms:created xsi:type="dcterms:W3CDTF">2021-06-16T09:16:00Z</dcterms:created>
  <dcterms:modified xsi:type="dcterms:W3CDTF">2021-09-13T09:01:58Z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FB2362BA4F7D432EBDDF3729CC8DDAD1</vt:lpwstr>
  </property>
</Properties>
</file>